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30" windowHeight="8160" tabRatio="763" firstSheet="17" activeTab="29"/>
  </bookViews>
  <sheets>
    <sheet name="80" sheetId="1" r:id="rId1"/>
    <sheet name="81" sheetId="2" r:id="rId2"/>
    <sheet name="82" sheetId="3" r:id="rId3"/>
    <sheet name="83" sheetId="4" r:id="rId4"/>
    <sheet name="84" sheetId="5" r:id="rId5"/>
    <sheet name="85" sheetId="6" r:id="rId6"/>
    <sheet name="86" sheetId="7" r:id="rId7"/>
    <sheet name="87" sheetId="8" r:id="rId8"/>
    <sheet name="88" sheetId="9" r:id="rId9"/>
    <sheet name="89" sheetId="10" r:id="rId10"/>
    <sheet name="90" sheetId="11" r:id="rId11"/>
    <sheet name="91" sheetId="12" r:id="rId12"/>
    <sheet name="92" sheetId="13" r:id="rId13"/>
    <sheet name="93" sheetId="14" r:id="rId14"/>
    <sheet name="94" sheetId="15" r:id="rId15"/>
    <sheet name="95" sheetId="16" r:id="rId16"/>
    <sheet name="96" sheetId="17" r:id="rId17"/>
    <sheet name="97" sheetId="18" r:id="rId18"/>
    <sheet name="98" sheetId="19" r:id="rId19"/>
    <sheet name="99" sheetId="20" r:id="rId20"/>
    <sheet name="100" sheetId="21" r:id="rId21"/>
    <sheet name="101" sheetId="22" r:id="rId22"/>
    <sheet name="102" sheetId="23" r:id="rId23"/>
    <sheet name="103" sheetId="24" r:id="rId24"/>
    <sheet name="104" sheetId="25" r:id="rId25"/>
    <sheet name="105" sheetId="26" r:id="rId26"/>
    <sheet name="106" sheetId="27" r:id="rId27"/>
    <sheet name="107" sheetId="28" r:id="rId28"/>
    <sheet name="108" sheetId="29" r:id="rId29"/>
    <sheet name="109" sheetId="30" r:id="rId30"/>
  </sheets>
  <definedNames>
    <definedName name="_xlnm.Print_Area" localSheetId="2">'82'!$A$1:$N$33</definedName>
  </definedNames>
  <calcPr fullCalcOnLoad="1"/>
</workbook>
</file>

<file path=xl/sharedStrings.xml><?xml version="1.0" encoding="utf-8"?>
<sst xmlns="http://schemas.openxmlformats.org/spreadsheetml/2006/main" count="2415" uniqueCount="186">
  <si>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</si>
  <si>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</si>
  <si>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</si>
  <si>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</si>
  <si>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</si>
  <si>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</si>
  <si>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</si>
  <si>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</si>
  <si>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</si>
  <si>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</si>
  <si>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</si>
  <si>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</si>
  <si>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</si>
  <si>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</si>
  <si>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</si>
  <si>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</si>
  <si>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</si>
  <si>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</si>
  <si>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</si>
  <si>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</si>
  <si>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</si>
  <si>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金馬地區</t>
  </si>
  <si>
    <t>金門縣</t>
  </si>
  <si>
    <t>連江縣</t>
  </si>
  <si>
    <t>臺灣地區</t>
  </si>
  <si>
    <t>台北市</t>
  </si>
  <si>
    <t>高雄市</t>
  </si>
  <si>
    <t>幼稚園</t>
  </si>
  <si>
    <t>總計</t>
  </si>
  <si>
    <t>總計</t>
  </si>
  <si>
    <t>實用技
能學程</t>
  </si>
  <si>
    <t>臺灣地區</t>
  </si>
  <si>
    <t>台北市</t>
  </si>
  <si>
    <t>高雄市</t>
  </si>
  <si>
    <t>總計</t>
  </si>
  <si>
    <t>臺灣地區</t>
  </si>
  <si>
    <t>台北市</t>
  </si>
  <si>
    <t>高雄市</t>
  </si>
  <si>
    <t>總計</t>
  </si>
  <si>
    <t>國中小
補校</t>
  </si>
  <si>
    <t>臺灣地區</t>
  </si>
  <si>
    <t>台北市</t>
  </si>
  <si>
    <t>高雄市</t>
  </si>
  <si>
    <t>實用
技能班</t>
  </si>
  <si>
    <t>國民
小學</t>
  </si>
  <si>
    <t>國民
中學</t>
  </si>
  <si>
    <t>高級
中學</t>
  </si>
  <si>
    <t>職業
學校</t>
  </si>
  <si>
    <t>各級學校縣市別專任教師數</t>
  </si>
  <si>
    <t>空大及
大專進
修學校①</t>
  </si>
  <si>
    <t>大專
校院
①</t>
  </si>
  <si>
    <t>各級學校縣市別專任教師數</t>
  </si>
  <si>
    <t>總計</t>
  </si>
  <si>
    <t>國民
小學</t>
  </si>
  <si>
    <t>國民
中學</t>
  </si>
  <si>
    <t>高級
中學</t>
  </si>
  <si>
    <t>職業
學校</t>
  </si>
  <si>
    <t>實用技
能學程</t>
  </si>
  <si>
    <t>空大及
大專進
修學校①</t>
  </si>
  <si>
    <t>臺灣地區</t>
  </si>
  <si>
    <t>台北市</t>
  </si>
  <si>
    <t>高雄市</t>
  </si>
  <si>
    <t>-</t>
  </si>
  <si>
    <t>特教
學校</t>
  </si>
  <si>
    <t>高級中等進
修學校</t>
  </si>
  <si>
    <t>說明：本表專任教師數係依教師授課學校所在地計入縣市別統計。</t>
  </si>
  <si>
    <t>國中小
補校</t>
  </si>
  <si>
    <t>實用技
能學程</t>
  </si>
  <si>
    <t>大專校院助教</t>
  </si>
  <si>
    <t>空大及大專進修學校助教</t>
  </si>
  <si>
    <t>國中
補校</t>
  </si>
  <si>
    <t>國小
補校</t>
  </si>
  <si>
    <t>…</t>
  </si>
  <si>
    <r>
      <t>80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SY1991-1992</t>
    </r>
  </si>
  <si>
    <r>
      <t>81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SY1992-1993</t>
    </r>
  </si>
  <si>
    <r>
      <t>82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SY1993-1994</t>
    </r>
  </si>
  <si>
    <t>…</t>
  </si>
  <si>
    <r>
      <t>83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SY1994-1995</t>
    </r>
  </si>
  <si>
    <r>
      <t>85</t>
    </r>
    <r>
      <rPr>
        <b/>
        <sz val="14"/>
        <color indexed="8"/>
        <rFont val="細明體"/>
        <family val="3"/>
      </rPr>
      <t>學年度</t>
    </r>
    <r>
      <rPr>
        <b/>
        <sz val="14"/>
        <color indexed="8"/>
        <rFont val="Arial"/>
        <family val="2"/>
      </rPr>
      <t xml:space="preserve"> SY1996-1997</t>
    </r>
  </si>
  <si>
    <t>…</t>
  </si>
  <si>
    <t>…</t>
  </si>
  <si>
    <r>
      <t>86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SY1997-1998</t>
    </r>
  </si>
  <si>
    <r>
      <t>87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SY1998-1999</t>
    </r>
  </si>
  <si>
    <r>
      <t>88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SY1999-2000</t>
    </r>
  </si>
  <si>
    <r>
      <t>89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SY2000-2001</t>
    </r>
  </si>
  <si>
    <r>
      <t>90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SY2001-2002</t>
    </r>
  </si>
  <si>
    <r>
      <t>91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SY2002-2003</t>
    </r>
  </si>
  <si>
    <r>
      <t>92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SY2003-2004</t>
    </r>
  </si>
  <si>
    <r>
      <t>93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SY2004-2005</t>
    </r>
  </si>
  <si>
    <t>高級
中等
進修
學校</t>
  </si>
  <si>
    <r>
      <t>95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SY2006-2007</t>
    </r>
  </si>
  <si>
    <t>…</t>
  </si>
  <si>
    <r>
      <t>97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SY2008-2009</t>
    </r>
  </si>
  <si>
    <r>
      <t>98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SY2009-2010</t>
    </r>
  </si>
  <si>
    <t>附註：①不含助教人數。</t>
  </si>
  <si>
    <t>高級中等
進修學校</t>
  </si>
  <si>
    <t>空大及
大專進
修學校
①</t>
  </si>
  <si>
    <t>附註：①大專校院專任教師數含助教，且助教僅計列86年3月以前聘任者。</t>
  </si>
  <si>
    <t>附註：①含助教人數。</t>
  </si>
  <si>
    <t>各級學校縣市別專任教師數</t>
  </si>
  <si>
    <t>總計</t>
  </si>
  <si>
    <t>國民
小學</t>
  </si>
  <si>
    <t>國民
中學</t>
  </si>
  <si>
    <t>高級
中學</t>
  </si>
  <si>
    <t>職業
學校</t>
  </si>
  <si>
    <t>大專
校院
①</t>
  </si>
  <si>
    <t>特教
學校</t>
  </si>
  <si>
    <t>高級中等
進修學校</t>
  </si>
  <si>
    <t>實用技
能學程</t>
  </si>
  <si>
    <t>空大及
大專進
修學校
①</t>
  </si>
  <si>
    <t>臺灣地區</t>
  </si>
  <si>
    <t>高雄市</t>
  </si>
  <si>
    <t>說明：本表專任教師數係依教師授課學校所在地計入縣市別統計。</t>
  </si>
  <si>
    <t>附註：①大專校院專任教師數含助教，且助教僅計列86年3月以前聘任者。</t>
  </si>
  <si>
    <r>
      <t>96</t>
    </r>
    <r>
      <rPr>
        <b/>
        <sz val="14"/>
        <color indexed="8"/>
        <rFont val="細明體"/>
        <family val="3"/>
      </rPr>
      <t>學年度</t>
    </r>
    <r>
      <rPr>
        <b/>
        <sz val="14"/>
        <color indexed="8"/>
        <rFont val="Arial"/>
        <family val="2"/>
      </rPr>
      <t xml:space="preserve"> SY2007-2008</t>
    </r>
  </si>
  <si>
    <t>臺北市</t>
  </si>
  <si>
    <t>臺北縣</t>
  </si>
  <si>
    <t>臺中縣</t>
  </si>
  <si>
    <t>臺南縣</t>
  </si>
  <si>
    <t>臺東縣</t>
  </si>
  <si>
    <t>臺中市</t>
  </si>
  <si>
    <t>臺南市</t>
  </si>
  <si>
    <t>宗教研修學院①</t>
  </si>
  <si>
    <t>各級學校縣市別專任教師數</t>
  </si>
  <si>
    <t>總計</t>
  </si>
  <si>
    <t>國民
小學</t>
  </si>
  <si>
    <t>國民
中學</t>
  </si>
  <si>
    <t>高級
中學</t>
  </si>
  <si>
    <t>職業
學校</t>
  </si>
  <si>
    <t>大專
校院
①</t>
  </si>
  <si>
    <t>宗教研修學院①</t>
  </si>
  <si>
    <t>特教
學校</t>
  </si>
  <si>
    <t>高級中等
進修學校</t>
  </si>
  <si>
    <t>實用技
能學程</t>
  </si>
  <si>
    <t>空大及
大專進
修學校
①</t>
  </si>
  <si>
    <t>臺灣地區</t>
  </si>
  <si>
    <t>臺北市</t>
  </si>
  <si>
    <t>高雄市</t>
  </si>
  <si>
    <t>臺東縣</t>
  </si>
  <si>
    <t>臺中市</t>
  </si>
  <si>
    <t>臺南市</t>
  </si>
  <si>
    <t>說明：本表專任教師數係依教師授課學校所在地計入縣市別統計。</t>
  </si>
  <si>
    <t>附註：①大專校院專任教師數含助教，且助教僅計列86年3月以前聘任者。</t>
  </si>
  <si>
    <t>新北市</t>
  </si>
  <si>
    <t>各級學校縣市別專任教師數</t>
  </si>
  <si>
    <t>總計</t>
  </si>
  <si>
    <t>國民
小學</t>
  </si>
  <si>
    <t>國民
中學</t>
  </si>
  <si>
    <t>高級
中學</t>
  </si>
  <si>
    <t>職業
學校</t>
  </si>
  <si>
    <t>大專
校院
①</t>
  </si>
  <si>
    <t>宗教研修學院①</t>
  </si>
  <si>
    <t>特教
學校</t>
  </si>
  <si>
    <t>高級中等
進修學校</t>
  </si>
  <si>
    <t>實用技
能學程</t>
  </si>
  <si>
    <t>空大及
大專進
修學校
①</t>
  </si>
  <si>
    <t>臺灣地區</t>
  </si>
  <si>
    <t>新北市</t>
  </si>
  <si>
    <t>臺北市</t>
  </si>
  <si>
    <t>臺中市</t>
  </si>
  <si>
    <t>臺南市</t>
  </si>
  <si>
    <t>高雄市</t>
  </si>
  <si>
    <t>臺東縣</t>
  </si>
  <si>
    <t>附註：①大專校院專任教師數含助教，且助教僅計列86年3月以前聘任者。</t>
  </si>
  <si>
    <t>幼兒園</t>
  </si>
  <si>
    <t>說明：1.本表專任教師數係依教師授課學校所在地計入縣市別統計。</t>
  </si>
  <si>
    <t xml:space="preserve">            2.因應幼兒教育及照顧法實施，原幼稚園及托兒所改制為幼兒園，故101學年起學前教育階段統一改稱幼兒園
               ，該欄位100學年(含)以前僅為幼稚園資料。</t>
  </si>
  <si>
    <t>高級
中等
學校</t>
  </si>
  <si>
    <t>宗教研修
學院①</t>
  </si>
  <si>
    <t xml:space="preserve">            3.高級中等｢進修學校｣及夜間部應自高級中等教育法實施後轉型為所屬高級中等學校之｢進修部｣，故自103學年
　　　   起本表不另列進修學校及實用技能夜間部教師數， 尚未完成轉型之學校其教師數則列計於高級中等學校內。</t>
  </si>
  <si>
    <t>桃園市</t>
  </si>
  <si>
    <r>
      <t>106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2017-2018</t>
    </r>
  </si>
  <si>
    <r>
      <t>104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2015-2016</t>
    </r>
  </si>
  <si>
    <r>
      <t>103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2014-2015</t>
    </r>
  </si>
  <si>
    <r>
      <t>102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2013-2014</t>
    </r>
  </si>
  <si>
    <r>
      <t>101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2012-2013</t>
    </r>
  </si>
  <si>
    <r>
      <t>100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2011-2012</t>
    </r>
  </si>
  <si>
    <r>
      <t>99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SY2010-2011</t>
    </r>
  </si>
  <si>
    <t>單位：人</t>
  </si>
  <si>
    <t>單位：人</t>
  </si>
  <si>
    <t>單位：人</t>
  </si>
  <si>
    <r>
      <t>107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2018-2019</t>
    </r>
  </si>
  <si>
    <r>
      <t>105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2016-2017</t>
    </r>
  </si>
  <si>
    <r>
      <t>108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2019-2020</t>
    </r>
  </si>
  <si>
    <t>縣市別</t>
  </si>
  <si>
    <r>
      <t>109</t>
    </r>
    <r>
      <rPr>
        <b/>
        <sz val="14"/>
        <rFont val="細明體"/>
        <family val="3"/>
      </rPr>
      <t>學年度</t>
    </r>
    <r>
      <rPr>
        <b/>
        <sz val="14"/>
        <rFont val="Arial"/>
        <family val="2"/>
      </rPr>
      <t xml:space="preserve">  SY 2020-2021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</si>
</sst>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  <numFmt numFmtId="178" formatCode="#,##0_ "/>
    <numFmt numFmtId="179" formatCode="_-* #,##0_-;\-* #,##0_-;_-* &quot;-&quot;??_-;_-@_-"/>
    <numFmt numFmtId="180" formatCode="##,#0_;\-0;&quot;-&quot;"/>
    <numFmt numFmtId="181" formatCode="#,##0;\-0;&quot;-&quot;"/>
    <numFmt numFmtId="182" formatCode="0&quot;學&quot;&quot;年&quot;&quot;度&quot;\ "/>
    <numFmt numFmtId="183" formatCode="&quot;SY&quot;0"/>
    <numFmt numFmtId="184" formatCode="[$-1010404]#,##0;\ #,##0\-;\ \-"/>
    <numFmt numFmtId="185" formatCode="_-* #,##0.0_-;\-* #,##0.0_-;_-* &quot;-&quot;??_-;_-@_-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3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sz val="16"/>
      <color indexed="8"/>
      <name val="新細明體"/>
      <family val="1"/>
    </font>
    <font>
      <b/>
      <sz val="16"/>
      <color indexed="8"/>
      <name val="Arial"/>
      <family val="2"/>
    </font>
    <font>
      <sz val="12"/>
      <color indexed="8"/>
      <name val="新細明體"/>
      <family val="1"/>
    </font>
    <font>
      <b/>
      <sz val="14"/>
      <color indexed="8"/>
      <name val="Arial"/>
      <family val="2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0.5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2"/>
      <name val="Arial"/>
      <family val="2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49" fontId="7" fillId="0" borderId="1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79" fontId="10" fillId="33" borderId="13" xfId="35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9" fillId="0" borderId="0" xfId="33" applyNumberFormat="1" applyFont="1" applyFill="1" applyBorder="1" applyAlignment="1">
      <alignment vertical="center"/>
      <protection/>
    </xf>
    <xf numFmtId="181" fontId="20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Border="1" applyAlignment="1">
      <alignment horizontal="right" wrapText="1"/>
    </xf>
    <xf numFmtId="181" fontId="21" fillId="0" borderId="0" xfId="33" applyNumberFormat="1" applyFont="1" applyFill="1" applyBorder="1" applyAlignment="1">
      <alignment vertical="center"/>
      <protection/>
    </xf>
    <xf numFmtId="181" fontId="20" fillId="0" borderId="16" xfId="0" applyNumberFormat="1" applyFont="1" applyFill="1" applyBorder="1" applyAlignment="1">
      <alignment horizontal="right" vertical="center"/>
    </xf>
    <xf numFmtId="181" fontId="21" fillId="0" borderId="16" xfId="33" applyNumberFormat="1" applyFont="1" applyFill="1" applyBorder="1" applyAlignment="1">
      <alignment vertical="center"/>
      <protection/>
    </xf>
    <xf numFmtId="181" fontId="22" fillId="0" borderId="16" xfId="0" applyNumberFormat="1" applyFont="1" applyFill="1" applyBorder="1" applyAlignment="1">
      <alignment horizontal="right" vertical="center"/>
    </xf>
    <xf numFmtId="181" fontId="20" fillId="0" borderId="16" xfId="0" applyNumberFormat="1" applyFont="1" applyFill="1" applyBorder="1" applyAlignment="1">
      <alignment horizontal="right" wrapText="1"/>
    </xf>
    <xf numFmtId="181" fontId="20" fillId="0" borderId="17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distributed" vertical="center"/>
    </xf>
    <xf numFmtId="49" fontId="27" fillId="0" borderId="11" xfId="0" applyNumberFormat="1" applyFont="1" applyFill="1" applyBorder="1" applyAlignment="1">
      <alignment vertical="center"/>
    </xf>
    <xf numFmtId="181" fontId="25" fillId="0" borderId="0" xfId="0" applyNumberFormat="1" applyFont="1" applyFill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81" fontId="17" fillId="34" borderId="0" xfId="0" applyNumberFormat="1" applyFont="1" applyFill="1" applyBorder="1" applyAlignment="1">
      <alignment horizontal="right" vertical="center"/>
    </xf>
    <xf numFmtId="181" fontId="22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1" fontId="22" fillId="0" borderId="0" xfId="33" applyNumberFormat="1" applyFont="1" applyFill="1" applyBorder="1" applyAlignment="1">
      <alignment vertical="center"/>
      <protection/>
    </xf>
    <xf numFmtId="181" fontId="20" fillId="0" borderId="0" xfId="34" applyNumberFormat="1" applyFont="1" applyFill="1" applyBorder="1" applyAlignment="1">
      <alignment vertical="center"/>
      <protection/>
    </xf>
    <xf numFmtId="181" fontId="20" fillId="0" borderId="0" xfId="33" applyNumberFormat="1" applyFont="1" applyFill="1" applyBorder="1" applyAlignment="1">
      <alignment vertical="center"/>
      <protection/>
    </xf>
    <xf numFmtId="181" fontId="8" fillId="0" borderId="0" xfId="33" applyNumberFormat="1" applyFont="1" applyFill="1" applyBorder="1" applyAlignment="1">
      <alignment vertical="center"/>
      <protection/>
    </xf>
    <xf numFmtId="181" fontId="8" fillId="0" borderId="0" xfId="34" applyNumberFormat="1" applyFont="1" applyFill="1" applyBorder="1" applyAlignment="1">
      <alignment vertical="center"/>
      <protection/>
    </xf>
    <xf numFmtId="181" fontId="20" fillId="0" borderId="16" xfId="33" applyNumberFormat="1" applyFont="1" applyFill="1" applyBorder="1" applyAlignment="1">
      <alignment vertical="center"/>
      <protection/>
    </xf>
    <xf numFmtId="181" fontId="20" fillId="0" borderId="16" xfId="34" applyNumberFormat="1" applyFont="1" applyFill="1" applyBorder="1" applyAlignment="1">
      <alignment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181" fontId="17" fillId="0" borderId="0" xfId="33" applyNumberFormat="1" applyFont="1" applyFill="1" applyBorder="1" applyAlignment="1">
      <alignment vertical="center"/>
      <protection/>
    </xf>
    <xf numFmtId="181" fontId="22" fillId="0" borderId="16" xfId="33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1" fontId="32" fillId="0" borderId="0" xfId="0" applyNumberFormat="1" applyFont="1" applyFill="1" applyBorder="1" applyAlignment="1">
      <alignment horizontal="right" vertical="center"/>
    </xf>
    <xf numFmtId="181" fontId="33" fillId="0" borderId="0" xfId="0" applyNumberFormat="1" applyFont="1" applyFill="1" applyBorder="1" applyAlignment="1">
      <alignment horizontal="right" vertical="center"/>
    </xf>
    <xf numFmtId="181" fontId="33" fillId="0" borderId="16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181" fontId="8" fillId="0" borderId="16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3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vertical="center"/>
    </xf>
    <xf numFmtId="181" fontId="17" fillId="0" borderId="0" xfId="0" applyNumberFormat="1" applyFont="1" applyFill="1" applyAlignment="1">
      <alignment vertical="center"/>
    </xf>
    <xf numFmtId="181" fontId="34" fillId="0" borderId="0" xfId="0" applyNumberFormat="1" applyFont="1" applyFill="1" applyBorder="1" applyAlignment="1">
      <alignment horizontal="right" vertical="center"/>
    </xf>
    <xf numFmtId="181" fontId="35" fillId="0" borderId="0" xfId="0" applyNumberFormat="1" applyFont="1" applyFill="1" applyBorder="1" applyAlignment="1">
      <alignment horizontal="right" vertical="center"/>
    </xf>
    <xf numFmtId="181" fontId="17" fillId="34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25" fillId="0" borderId="0" xfId="0" applyFont="1" applyFill="1" applyBorder="1" applyAlignment="1">
      <alignment/>
    </xf>
    <xf numFmtId="184" fontId="25" fillId="0" borderId="0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184" fontId="25" fillId="34" borderId="0" xfId="0" applyNumberFormat="1" applyFont="1" applyFill="1" applyBorder="1" applyAlignment="1">
      <alignment/>
    </xf>
    <xf numFmtId="181" fontId="22" fillId="0" borderId="16" xfId="0" applyNumberFormat="1" applyFont="1" applyFill="1" applyBorder="1" applyAlignment="1">
      <alignment horizontal="right" vertical="center"/>
    </xf>
    <xf numFmtId="184" fontId="25" fillId="0" borderId="16" xfId="0" applyNumberFormat="1" applyFont="1" applyFill="1" applyBorder="1" applyAlignment="1">
      <alignment/>
    </xf>
    <xf numFmtId="181" fontId="17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2" fontId="36" fillId="0" borderId="0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181" fontId="71" fillId="0" borderId="0" xfId="0" applyNumberFormat="1" applyFont="1" applyFill="1" applyBorder="1" applyAlignment="1">
      <alignment horizontal="right" vertical="center"/>
    </xf>
    <xf numFmtId="181" fontId="7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2" fontId="11" fillId="0" borderId="16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82" fontId="26" fillId="0" borderId="16" xfId="0" applyNumberFormat="1" applyFont="1" applyFill="1" applyBorder="1" applyAlignment="1">
      <alignment horizontal="right" vertical="center"/>
    </xf>
    <xf numFmtId="177" fontId="26" fillId="0" borderId="16" xfId="0" applyNumberFormat="1" applyFont="1" applyFill="1" applyBorder="1" applyAlignment="1">
      <alignment horizontal="left" vertical="center"/>
    </xf>
    <xf numFmtId="182" fontId="26" fillId="0" borderId="16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182" fontId="37" fillId="0" borderId="16" xfId="0" applyNumberFormat="1" applyFont="1" applyFill="1" applyBorder="1" applyAlignment="1">
      <alignment horizontal="right" vertical="center"/>
    </xf>
    <xf numFmtId="182" fontId="10" fillId="0" borderId="16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Border="1" applyAlignment="1">
      <alignment horizontal="left" vertical="center"/>
    </xf>
    <xf numFmtId="182" fontId="16" fillId="0" borderId="16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6" fontId="3" fillId="0" borderId="0" xfId="0" applyNumberFormat="1" applyFont="1" applyFill="1" applyAlignment="1">
      <alignment vertical="center" wrapText="1"/>
    </xf>
    <xf numFmtId="186" fontId="0" fillId="0" borderId="0" xfId="0" applyNumberFormat="1" applyAlignment="1">
      <alignment vertical="center"/>
    </xf>
    <xf numFmtId="186" fontId="0" fillId="0" borderId="0" xfId="0" applyNumberFormat="1" applyFont="1" applyAlignment="1">
      <alignment vertical="center"/>
    </xf>
    <xf numFmtId="186" fontId="3" fillId="0" borderId="0" xfId="0" applyNumberFormat="1" applyFont="1" applyFill="1" applyAlignment="1">
      <alignment horizontal="left" vertical="center" wrapText="1"/>
    </xf>
    <xf numFmtId="186" fontId="3" fillId="0" borderId="0" xfId="0" applyNumberFormat="1" applyFont="1" applyFill="1" applyAlignment="1">
      <alignment horizontal="left" vertical="top" wrapText="1"/>
    </xf>
    <xf numFmtId="186" fontId="3" fillId="0" borderId="0" xfId="0" applyNumberFormat="1" applyFont="1" applyFill="1" applyAlignment="1">
      <alignment vertical="top" wrapText="1"/>
    </xf>
    <xf numFmtId="186" fontId="0" fillId="0" borderId="0" xfId="0" applyNumberFormat="1" applyAlignment="1">
      <alignment vertical="top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k" xfId="33"/>
    <cellStyle name="一般_k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pane xSplit="1" ySplit="3" topLeftCell="B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7.125" style="1" customWidth="1"/>
    <col min="4" max="4" width="8.125" style="1" customWidth="1"/>
    <col min="5" max="8" width="6.625" style="1" customWidth="1"/>
    <col min="9" max="9" width="5.75390625" style="1" customWidth="1"/>
    <col min="10" max="10" width="5.00390625" style="1" customWidth="1"/>
    <col min="11" max="11" width="6.50390625" style="1" customWidth="1"/>
    <col min="12" max="12" width="7.125" style="1" customWidth="1"/>
    <col min="13" max="16384" width="9.00390625" style="1" customWidth="1"/>
  </cols>
  <sheetData>
    <row r="1" spans="1:12" ht="24.75" customHeight="1">
      <c r="A1" s="88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.25" customHeight="1">
      <c r="A2" s="90" t="s">
        <v>73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57" customHeight="1">
      <c r="A3" s="16"/>
      <c r="B3" s="12" t="s">
        <v>28</v>
      </c>
      <c r="C3" s="13" t="s">
        <v>27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50</v>
      </c>
      <c r="I3" s="13" t="s">
        <v>63</v>
      </c>
      <c r="J3" s="13" t="s">
        <v>70</v>
      </c>
      <c r="K3" s="13" t="s">
        <v>64</v>
      </c>
      <c r="L3" s="14" t="s">
        <v>96</v>
      </c>
    </row>
    <row r="4" spans="1:12" ht="21.75" customHeight="1">
      <c r="A4" s="2" t="s">
        <v>28</v>
      </c>
      <c r="B4" s="72">
        <f>SUM(C4:L4)</f>
        <v>219788</v>
      </c>
      <c r="C4" s="3">
        <f>C5+C29</f>
        <v>14852</v>
      </c>
      <c r="D4" s="3">
        <f aca="true" t="shared" si="0" ref="D4:L4">D5+D29</f>
        <v>84304</v>
      </c>
      <c r="E4" s="3">
        <f t="shared" si="0"/>
        <v>52495</v>
      </c>
      <c r="F4" s="3">
        <f t="shared" si="0"/>
        <v>16711</v>
      </c>
      <c r="G4" s="3">
        <f t="shared" si="0"/>
        <v>18000</v>
      </c>
      <c r="H4" s="3">
        <f t="shared" si="0"/>
        <v>29444</v>
      </c>
      <c r="I4" s="3">
        <f t="shared" si="0"/>
        <v>972</v>
      </c>
      <c r="J4" s="3">
        <v>13</v>
      </c>
      <c r="K4" s="3">
        <f t="shared" si="0"/>
        <v>2938</v>
      </c>
      <c r="L4" s="3">
        <f t="shared" si="0"/>
        <v>59</v>
      </c>
    </row>
    <row r="5" spans="1:12" ht="21.75" customHeight="1">
      <c r="A5" s="52" t="s">
        <v>24</v>
      </c>
      <c r="B5" s="3">
        <f>SUM(C5:L5)</f>
        <v>218907</v>
      </c>
      <c r="C5" s="3">
        <f aca="true" t="shared" si="1" ref="C5:I5">SUM(C6:C28)</f>
        <v>14773</v>
      </c>
      <c r="D5" s="3">
        <f t="shared" si="1"/>
        <v>83929</v>
      </c>
      <c r="E5" s="3">
        <f t="shared" si="1"/>
        <v>52268</v>
      </c>
      <c r="F5" s="3">
        <f t="shared" si="1"/>
        <v>16614</v>
      </c>
      <c r="G5" s="3">
        <f t="shared" si="1"/>
        <v>17897</v>
      </c>
      <c r="H5" s="3">
        <f t="shared" si="1"/>
        <v>29444</v>
      </c>
      <c r="I5" s="3">
        <f t="shared" si="1"/>
        <v>972</v>
      </c>
      <c r="J5" s="3">
        <v>13</v>
      </c>
      <c r="K5" s="3">
        <f>SUM(K6:K28)</f>
        <v>2938</v>
      </c>
      <c r="L5" s="3">
        <f>SUM(L6:L28)</f>
        <v>59</v>
      </c>
    </row>
    <row r="6" spans="1:12" ht="21.75" customHeight="1">
      <c r="A6" s="6" t="s">
        <v>25</v>
      </c>
      <c r="B6" s="21">
        <f aca="true" t="shared" si="2" ref="B6:B31">SUM(C6:L6)</f>
        <v>38181</v>
      </c>
      <c r="C6" s="21">
        <v>3092</v>
      </c>
      <c r="D6" s="21">
        <v>11215</v>
      </c>
      <c r="E6" s="21">
        <v>7905</v>
      </c>
      <c r="F6" s="21">
        <v>3393</v>
      </c>
      <c r="G6" s="21">
        <v>2890</v>
      </c>
      <c r="H6" s="21">
        <v>8841</v>
      </c>
      <c r="I6" s="21">
        <v>297</v>
      </c>
      <c r="J6" s="21" t="s">
        <v>72</v>
      </c>
      <c r="K6" s="21">
        <f>278+270</f>
        <v>548</v>
      </c>
      <c r="L6" s="21">
        <v>0</v>
      </c>
    </row>
    <row r="7" spans="1:12" ht="21.75" customHeight="1">
      <c r="A7" s="6" t="s">
        <v>26</v>
      </c>
      <c r="B7" s="21">
        <f t="shared" si="2"/>
        <v>15595</v>
      </c>
      <c r="C7" s="21">
        <v>930</v>
      </c>
      <c r="D7" s="21">
        <v>5855</v>
      </c>
      <c r="E7" s="21">
        <v>4002</v>
      </c>
      <c r="F7" s="21">
        <v>1095</v>
      </c>
      <c r="G7" s="21">
        <v>1599</v>
      </c>
      <c r="H7" s="21">
        <v>1769</v>
      </c>
      <c r="I7" s="21">
        <v>166</v>
      </c>
      <c r="J7" s="21" t="s">
        <v>72</v>
      </c>
      <c r="K7" s="21">
        <f>5+174</f>
        <v>179</v>
      </c>
      <c r="L7" s="21">
        <v>0</v>
      </c>
    </row>
    <row r="8" spans="1:12" ht="21.75" customHeight="1">
      <c r="A8" s="8" t="s">
        <v>0</v>
      </c>
      <c r="B8" s="21">
        <f t="shared" si="2"/>
        <v>28362</v>
      </c>
      <c r="C8" s="21">
        <v>1974</v>
      </c>
      <c r="D8" s="21">
        <v>12163</v>
      </c>
      <c r="E8" s="21">
        <v>7412</v>
      </c>
      <c r="F8" s="21">
        <v>1569</v>
      </c>
      <c r="G8" s="21">
        <v>1521</v>
      </c>
      <c r="H8" s="21">
        <v>3365</v>
      </c>
      <c r="I8" s="21">
        <v>0</v>
      </c>
      <c r="J8" s="21" t="s">
        <v>72</v>
      </c>
      <c r="K8" s="21">
        <f>71+228</f>
        <v>299</v>
      </c>
      <c r="L8" s="21">
        <v>59</v>
      </c>
    </row>
    <row r="9" spans="1:12" ht="21.75" customHeight="1">
      <c r="A9" s="8" t="s">
        <v>1</v>
      </c>
      <c r="B9" s="21">
        <f t="shared" si="2"/>
        <v>4413</v>
      </c>
      <c r="C9" s="21">
        <v>260</v>
      </c>
      <c r="D9" s="21">
        <v>1832</v>
      </c>
      <c r="E9" s="21">
        <v>1188</v>
      </c>
      <c r="F9" s="21">
        <v>254</v>
      </c>
      <c r="G9" s="21">
        <v>468</v>
      </c>
      <c r="H9" s="21">
        <v>279</v>
      </c>
      <c r="I9" s="21">
        <v>0</v>
      </c>
      <c r="J9" s="21" t="s">
        <v>72</v>
      </c>
      <c r="K9" s="21">
        <v>132</v>
      </c>
      <c r="L9" s="21">
        <v>0</v>
      </c>
    </row>
    <row r="10" spans="1:12" ht="21.75" customHeight="1">
      <c r="A10" s="8" t="s">
        <v>2</v>
      </c>
      <c r="B10" s="21">
        <f t="shared" si="2"/>
        <v>14172</v>
      </c>
      <c r="C10" s="21">
        <v>1064</v>
      </c>
      <c r="D10" s="21">
        <v>5404</v>
      </c>
      <c r="E10" s="21">
        <v>3608</v>
      </c>
      <c r="F10" s="21">
        <v>907</v>
      </c>
      <c r="G10" s="21">
        <v>1173</v>
      </c>
      <c r="H10" s="21">
        <v>1788</v>
      </c>
      <c r="I10" s="21">
        <v>0</v>
      </c>
      <c r="J10" s="21" t="s">
        <v>72</v>
      </c>
      <c r="K10" s="21">
        <f>87+141</f>
        <v>228</v>
      </c>
      <c r="L10" s="21">
        <v>0</v>
      </c>
    </row>
    <row r="11" spans="1:12" ht="21.75" customHeight="1">
      <c r="A11" s="8" t="s">
        <v>3</v>
      </c>
      <c r="B11" s="21">
        <f t="shared" si="2"/>
        <v>3889</v>
      </c>
      <c r="C11" s="21">
        <v>264</v>
      </c>
      <c r="D11" s="21">
        <v>1732</v>
      </c>
      <c r="E11" s="21">
        <v>974</v>
      </c>
      <c r="F11" s="21">
        <v>120</v>
      </c>
      <c r="G11" s="21">
        <v>313</v>
      </c>
      <c r="H11" s="21">
        <v>433</v>
      </c>
      <c r="I11" s="21">
        <v>0</v>
      </c>
      <c r="J11" s="21" t="s">
        <v>72</v>
      </c>
      <c r="K11" s="21">
        <f>29+24</f>
        <v>53</v>
      </c>
      <c r="L11" s="21">
        <v>0</v>
      </c>
    </row>
    <row r="12" spans="1:12" ht="21.75" customHeight="1">
      <c r="A12" s="8" t="s">
        <v>4</v>
      </c>
      <c r="B12" s="21">
        <f t="shared" si="2"/>
        <v>5108</v>
      </c>
      <c r="C12" s="21">
        <v>250</v>
      </c>
      <c r="D12" s="21">
        <v>2335</v>
      </c>
      <c r="E12" s="21">
        <v>1218</v>
      </c>
      <c r="F12" s="21">
        <v>531</v>
      </c>
      <c r="G12" s="21">
        <v>481</v>
      </c>
      <c r="H12" s="21">
        <v>257</v>
      </c>
      <c r="I12" s="21">
        <v>0</v>
      </c>
      <c r="J12" s="21" t="s">
        <v>72</v>
      </c>
      <c r="K12" s="21">
        <v>36</v>
      </c>
      <c r="L12" s="21">
        <v>0</v>
      </c>
    </row>
    <row r="13" spans="1:12" ht="21.75" customHeight="1">
      <c r="A13" s="8" t="s">
        <v>5</v>
      </c>
      <c r="B13" s="21">
        <f t="shared" si="2"/>
        <v>11672</v>
      </c>
      <c r="C13" s="21">
        <v>496</v>
      </c>
      <c r="D13" s="21">
        <v>5094</v>
      </c>
      <c r="E13" s="21">
        <v>3384</v>
      </c>
      <c r="F13" s="21">
        <v>902</v>
      </c>
      <c r="G13" s="21">
        <v>859</v>
      </c>
      <c r="H13" s="21">
        <v>612</v>
      </c>
      <c r="I13" s="21">
        <v>99</v>
      </c>
      <c r="J13" s="21" t="s">
        <v>72</v>
      </c>
      <c r="K13" s="21">
        <f>56+170</f>
        <v>226</v>
      </c>
      <c r="L13" s="21">
        <v>0</v>
      </c>
    </row>
    <row r="14" spans="1:12" ht="21.75" customHeight="1">
      <c r="A14" s="8" t="s">
        <v>6</v>
      </c>
      <c r="B14" s="21">
        <f t="shared" si="2"/>
        <v>11083</v>
      </c>
      <c r="C14" s="21">
        <v>798</v>
      </c>
      <c r="D14" s="21">
        <v>4799</v>
      </c>
      <c r="E14" s="21">
        <v>3033</v>
      </c>
      <c r="F14" s="21">
        <v>581</v>
      </c>
      <c r="G14" s="21">
        <v>1132</v>
      </c>
      <c r="H14" s="21">
        <v>551</v>
      </c>
      <c r="I14" s="21">
        <v>74</v>
      </c>
      <c r="J14" s="21" t="s">
        <v>72</v>
      </c>
      <c r="K14" s="21">
        <v>115</v>
      </c>
      <c r="L14" s="21">
        <v>0</v>
      </c>
    </row>
    <row r="15" spans="1:12" ht="21.75" customHeight="1">
      <c r="A15" s="8" t="s">
        <v>7</v>
      </c>
      <c r="B15" s="21">
        <f t="shared" si="2"/>
        <v>5210</v>
      </c>
      <c r="C15" s="21">
        <v>287</v>
      </c>
      <c r="D15" s="21">
        <v>2633</v>
      </c>
      <c r="E15" s="21">
        <v>1328</v>
      </c>
      <c r="F15" s="21">
        <v>325</v>
      </c>
      <c r="G15" s="21">
        <v>347</v>
      </c>
      <c r="H15" s="21">
        <v>163</v>
      </c>
      <c r="I15" s="21">
        <v>0</v>
      </c>
      <c r="J15" s="21" t="s">
        <v>72</v>
      </c>
      <c r="K15" s="21">
        <f>12+115</f>
        <v>127</v>
      </c>
      <c r="L15" s="21">
        <v>0</v>
      </c>
    </row>
    <row r="16" spans="1:12" ht="21.75" customHeight="1">
      <c r="A16" s="8" t="s">
        <v>8</v>
      </c>
      <c r="B16" s="21">
        <f t="shared" si="2"/>
        <v>6788</v>
      </c>
      <c r="C16" s="21">
        <v>522</v>
      </c>
      <c r="D16" s="21">
        <v>3026</v>
      </c>
      <c r="E16" s="21">
        <v>1821</v>
      </c>
      <c r="F16" s="21">
        <v>580</v>
      </c>
      <c r="G16" s="21">
        <v>539</v>
      </c>
      <c r="H16" s="21">
        <v>281</v>
      </c>
      <c r="I16" s="21">
        <v>0</v>
      </c>
      <c r="J16" s="21" t="s">
        <v>72</v>
      </c>
      <c r="K16" s="21">
        <v>19</v>
      </c>
      <c r="L16" s="21">
        <v>0</v>
      </c>
    </row>
    <row r="17" spans="1:12" ht="21.75" customHeight="1">
      <c r="A17" s="8" t="s">
        <v>9</v>
      </c>
      <c r="B17" s="21">
        <f t="shared" si="2"/>
        <v>4579</v>
      </c>
      <c r="C17" s="21">
        <v>280</v>
      </c>
      <c r="D17" s="21">
        <v>2505</v>
      </c>
      <c r="E17" s="21">
        <v>1047</v>
      </c>
      <c r="F17" s="21">
        <v>213</v>
      </c>
      <c r="G17" s="21">
        <v>263</v>
      </c>
      <c r="H17" s="21">
        <v>252</v>
      </c>
      <c r="I17" s="21">
        <v>0</v>
      </c>
      <c r="J17" s="21" t="s">
        <v>72</v>
      </c>
      <c r="K17" s="21">
        <v>19</v>
      </c>
      <c r="L17" s="21">
        <v>0</v>
      </c>
    </row>
    <row r="18" spans="1:12" ht="21.75" customHeight="1">
      <c r="A18" s="8" t="s">
        <v>10</v>
      </c>
      <c r="B18" s="21">
        <f t="shared" si="2"/>
        <v>10665</v>
      </c>
      <c r="C18" s="21">
        <v>793</v>
      </c>
      <c r="D18" s="21">
        <v>4085</v>
      </c>
      <c r="E18" s="21">
        <v>2130</v>
      </c>
      <c r="F18" s="21">
        <v>907</v>
      </c>
      <c r="G18" s="21">
        <v>1016</v>
      </c>
      <c r="H18" s="21">
        <v>1558</v>
      </c>
      <c r="I18" s="21">
        <v>123</v>
      </c>
      <c r="J18" s="21" t="s">
        <v>72</v>
      </c>
      <c r="K18" s="21">
        <f>22+31</f>
        <v>53</v>
      </c>
      <c r="L18" s="21">
        <v>0</v>
      </c>
    </row>
    <row r="19" spans="1:12" ht="21.75" customHeight="1">
      <c r="A19" s="8" t="s">
        <v>11</v>
      </c>
      <c r="B19" s="21">
        <f t="shared" si="2"/>
        <v>9973</v>
      </c>
      <c r="C19" s="21">
        <v>657</v>
      </c>
      <c r="D19" s="21">
        <v>4393</v>
      </c>
      <c r="E19" s="21">
        <v>2681</v>
      </c>
      <c r="F19" s="21">
        <v>405</v>
      </c>
      <c r="G19" s="21">
        <v>857</v>
      </c>
      <c r="H19" s="21">
        <v>866</v>
      </c>
      <c r="I19" s="21">
        <v>0</v>
      </c>
      <c r="J19" s="21" t="s">
        <v>72</v>
      </c>
      <c r="K19" s="21">
        <f>37+77</f>
        <v>114</v>
      </c>
      <c r="L19" s="21">
        <v>0</v>
      </c>
    </row>
    <row r="20" spans="1:12" ht="21.75" customHeight="1">
      <c r="A20" s="8" t="s">
        <v>12</v>
      </c>
      <c r="B20" s="21">
        <f t="shared" si="2"/>
        <v>8793</v>
      </c>
      <c r="C20" s="21">
        <v>551</v>
      </c>
      <c r="D20" s="21">
        <v>3706</v>
      </c>
      <c r="E20" s="21">
        <v>2246</v>
      </c>
      <c r="F20" s="21">
        <v>464</v>
      </c>
      <c r="G20" s="21">
        <v>825</v>
      </c>
      <c r="H20" s="21">
        <v>922</v>
      </c>
      <c r="I20" s="21">
        <v>0</v>
      </c>
      <c r="J20" s="21" t="s">
        <v>72</v>
      </c>
      <c r="K20" s="21">
        <v>79</v>
      </c>
      <c r="L20" s="21">
        <v>0</v>
      </c>
    </row>
    <row r="21" spans="1:12" ht="21.75" customHeight="1">
      <c r="A21" s="8" t="s">
        <v>13</v>
      </c>
      <c r="B21" s="21">
        <f t="shared" si="2"/>
        <v>3030</v>
      </c>
      <c r="C21" s="21">
        <v>105</v>
      </c>
      <c r="D21" s="21">
        <v>1519</v>
      </c>
      <c r="E21" s="21">
        <v>735</v>
      </c>
      <c r="F21" s="21">
        <v>138</v>
      </c>
      <c r="G21" s="21">
        <v>366</v>
      </c>
      <c r="H21" s="21">
        <v>121</v>
      </c>
      <c r="I21" s="21">
        <v>0</v>
      </c>
      <c r="J21" s="21" t="s">
        <v>72</v>
      </c>
      <c r="K21" s="21">
        <v>46</v>
      </c>
      <c r="L21" s="21">
        <v>0</v>
      </c>
    </row>
    <row r="22" spans="1:12" ht="21.75" customHeight="1">
      <c r="A22" s="8" t="s">
        <v>14</v>
      </c>
      <c r="B22" s="21">
        <f t="shared" si="2"/>
        <v>4051</v>
      </c>
      <c r="C22" s="21">
        <v>278</v>
      </c>
      <c r="D22" s="21">
        <v>1777</v>
      </c>
      <c r="E22" s="21">
        <v>923</v>
      </c>
      <c r="F22" s="21">
        <v>390</v>
      </c>
      <c r="G22" s="21">
        <v>347</v>
      </c>
      <c r="H22" s="21">
        <v>295</v>
      </c>
      <c r="I22" s="21">
        <v>0</v>
      </c>
      <c r="J22" s="21" t="s">
        <v>72</v>
      </c>
      <c r="K22" s="21">
        <v>41</v>
      </c>
      <c r="L22" s="21">
        <v>0</v>
      </c>
    </row>
    <row r="23" spans="1:12" ht="21.75" customHeight="1">
      <c r="A23" s="8" t="s">
        <v>15</v>
      </c>
      <c r="B23" s="21">
        <f t="shared" si="2"/>
        <v>1095</v>
      </c>
      <c r="C23" s="21">
        <v>30</v>
      </c>
      <c r="D23" s="21">
        <v>572</v>
      </c>
      <c r="E23" s="21">
        <v>299</v>
      </c>
      <c r="F23" s="21">
        <v>82</v>
      </c>
      <c r="G23" s="21">
        <v>112</v>
      </c>
      <c r="H23" s="21">
        <v>0</v>
      </c>
      <c r="I23" s="21">
        <v>0</v>
      </c>
      <c r="J23" s="21" t="s">
        <v>72</v>
      </c>
      <c r="K23" s="21">
        <v>0</v>
      </c>
      <c r="L23" s="21">
        <v>0</v>
      </c>
    </row>
    <row r="24" spans="1:12" ht="21.75" customHeight="1">
      <c r="A24" s="8" t="s">
        <v>16</v>
      </c>
      <c r="B24" s="21">
        <f t="shared" si="2"/>
        <v>3842</v>
      </c>
      <c r="C24" s="21">
        <v>234</v>
      </c>
      <c r="D24" s="21">
        <v>1291</v>
      </c>
      <c r="E24" s="21">
        <v>860</v>
      </c>
      <c r="F24" s="21">
        <v>427</v>
      </c>
      <c r="G24" s="21">
        <v>360</v>
      </c>
      <c r="H24" s="21">
        <v>580</v>
      </c>
      <c r="I24" s="21">
        <v>0</v>
      </c>
      <c r="J24" s="21" t="s">
        <v>72</v>
      </c>
      <c r="K24" s="21">
        <v>90</v>
      </c>
      <c r="L24" s="21">
        <v>0</v>
      </c>
    </row>
    <row r="25" spans="1:12" ht="21.75" customHeight="1">
      <c r="A25" s="8" t="s">
        <v>17</v>
      </c>
      <c r="B25" s="21">
        <f t="shared" si="2"/>
        <v>4601</v>
      </c>
      <c r="C25" s="21">
        <v>342</v>
      </c>
      <c r="D25" s="21">
        <v>1302</v>
      </c>
      <c r="E25" s="21">
        <v>839</v>
      </c>
      <c r="F25" s="21">
        <v>564</v>
      </c>
      <c r="G25" s="21">
        <v>256</v>
      </c>
      <c r="H25" s="21">
        <v>1240</v>
      </c>
      <c r="I25" s="21">
        <v>0</v>
      </c>
      <c r="J25" s="21" t="s">
        <v>72</v>
      </c>
      <c r="K25" s="21">
        <v>58</v>
      </c>
      <c r="L25" s="21">
        <v>0</v>
      </c>
    </row>
    <row r="26" spans="1:12" ht="21.75" customHeight="1">
      <c r="A26" s="8" t="s">
        <v>18</v>
      </c>
      <c r="B26" s="21">
        <f t="shared" si="2"/>
        <v>11886</v>
      </c>
      <c r="C26" s="21">
        <v>799</v>
      </c>
      <c r="D26" s="21">
        <v>3103</v>
      </c>
      <c r="E26" s="21">
        <v>2095</v>
      </c>
      <c r="F26" s="21">
        <v>971</v>
      </c>
      <c r="G26" s="21">
        <v>1018</v>
      </c>
      <c r="H26" s="21">
        <v>3593</v>
      </c>
      <c r="I26" s="21">
        <v>118</v>
      </c>
      <c r="J26" s="21" t="s">
        <v>72</v>
      </c>
      <c r="K26" s="21">
        <v>189</v>
      </c>
      <c r="L26" s="21">
        <v>0</v>
      </c>
    </row>
    <row r="27" spans="1:12" ht="21.75" customHeight="1">
      <c r="A27" s="8" t="s">
        <v>19</v>
      </c>
      <c r="B27" s="21">
        <f t="shared" si="2"/>
        <v>3795</v>
      </c>
      <c r="C27" s="21">
        <v>304</v>
      </c>
      <c r="D27" s="21">
        <v>943</v>
      </c>
      <c r="E27" s="21">
        <v>687</v>
      </c>
      <c r="F27" s="21">
        <v>584</v>
      </c>
      <c r="G27" s="21">
        <v>650</v>
      </c>
      <c r="H27" s="21">
        <v>533</v>
      </c>
      <c r="I27" s="21">
        <v>0</v>
      </c>
      <c r="J27" s="21" t="s">
        <v>72</v>
      </c>
      <c r="K27" s="21">
        <v>94</v>
      </c>
      <c r="L27" s="21">
        <v>0</v>
      </c>
    </row>
    <row r="28" spans="1:12" ht="21.75" customHeight="1">
      <c r="A28" s="8" t="s">
        <v>20</v>
      </c>
      <c r="B28" s="21">
        <f t="shared" si="2"/>
        <v>8111</v>
      </c>
      <c r="C28" s="21">
        <v>463</v>
      </c>
      <c r="D28" s="21">
        <v>2645</v>
      </c>
      <c r="E28" s="21">
        <v>1853</v>
      </c>
      <c r="F28" s="21">
        <v>1212</v>
      </c>
      <c r="G28" s="21">
        <v>505</v>
      </c>
      <c r="H28" s="21">
        <v>1145</v>
      </c>
      <c r="I28" s="21">
        <v>95</v>
      </c>
      <c r="J28" s="21" t="s">
        <v>72</v>
      </c>
      <c r="K28" s="21">
        <v>193</v>
      </c>
      <c r="L28" s="21">
        <v>0</v>
      </c>
    </row>
    <row r="29" spans="1:12" ht="21.75" customHeight="1">
      <c r="A29" s="4" t="s">
        <v>21</v>
      </c>
      <c r="B29" s="3">
        <f t="shared" si="2"/>
        <v>881</v>
      </c>
      <c r="C29" s="3">
        <f>SUM(C30:C31)</f>
        <v>79</v>
      </c>
      <c r="D29" s="3">
        <v>375</v>
      </c>
      <c r="E29" s="3">
        <v>227</v>
      </c>
      <c r="F29" s="3">
        <f>SUM(F30:F31)</f>
        <v>97</v>
      </c>
      <c r="G29" s="3">
        <f>SUM(G30:G31)</f>
        <v>103</v>
      </c>
      <c r="H29" s="3">
        <v>0</v>
      </c>
      <c r="I29" s="3">
        <v>0</v>
      </c>
      <c r="J29" s="58" t="s">
        <v>72</v>
      </c>
      <c r="K29" s="3">
        <f>K30+K31</f>
        <v>0</v>
      </c>
      <c r="L29" s="3">
        <v>0</v>
      </c>
    </row>
    <row r="30" spans="1:12" ht="21.75" customHeight="1">
      <c r="A30" s="8" t="s">
        <v>22</v>
      </c>
      <c r="B30" s="21">
        <f t="shared" si="2"/>
        <v>724</v>
      </c>
      <c r="C30" s="21">
        <v>66</v>
      </c>
      <c r="D30" s="21">
        <v>302</v>
      </c>
      <c r="E30" s="21">
        <v>181</v>
      </c>
      <c r="F30" s="21">
        <v>72</v>
      </c>
      <c r="G30" s="21">
        <v>103</v>
      </c>
      <c r="H30" s="21">
        <v>0</v>
      </c>
      <c r="I30" s="21">
        <v>0</v>
      </c>
      <c r="J30" s="21" t="s">
        <v>72</v>
      </c>
      <c r="K30" s="21">
        <v>0</v>
      </c>
      <c r="L30" s="21">
        <v>0</v>
      </c>
    </row>
    <row r="31" spans="1:12" ht="21.75" customHeight="1">
      <c r="A31" s="9" t="s">
        <v>23</v>
      </c>
      <c r="B31" s="29">
        <f t="shared" si="2"/>
        <v>157</v>
      </c>
      <c r="C31" s="25">
        <v>13</v>
      </c>
      <c r="D31" s="25">
        <v>73</v>
      </c>
      <c r="E31" s="25">
        <v>46</v>
      </c>
      <c r="F31" s="25">
        <v>25</v>
      </c>
      <c r="G31" s="25">
        <v>0</v>
      </c>
      <c r="H31" s="25">
        <v>0</v>
      </c>
      <c r="I31" s="25">
        <v>0</v>
      </c>
      <c r="J31" s="25" t="s">
        <v>72</v>
      </c>
      <c r="K31" s="25">
        <v>0</v>
      </c>
      <c r="L31" s="25">
        <v>0</v>
      </c>
    </row>
    <row r="32" spans="1:12" ht="21.75" customHeight="1">
      <c r="A32" s="10" t="s">
        <v>65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ht="16.5">
      <c r="A33" s="10" t="s">
        <v>98</v>
      </c>
    </row>
  </sheetData>
  <sheetProtection/>
  <mergeCells count="2">
    <mergeCell ref="A1:L1"/>
    <mergeCell ref="A2:L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6.625" style="1" customWidth="1"/>
    <col min="4" max="4" width="8.00390625" style="1" customWidth="1"/>
    <col min="5" max="8" width="6.625" style="1" customWidth="1"/>
    <col min="9" max="9" width="5.625" style="1" customWidth="1"/>
    <col min="10" max="14" width="6.625" style="1" customWidth="1"/>
    <col min="15" max="16384" width="9.00390625" style="1" customWidth="1"/>
  </cols>
  <sheetData>
    <row r="1" spans="1:14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0.25" customHeight="1">
      <c r="A2" s="90" t="s">
        <v>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54.75" customHeight="1">
      <c r="A3" s="11"/>
      <c r="B3" s="12" t="s">
        <v>28</v>
      </c>
      <c r="C3" s="13" t="s">
        <v>27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50</v>
      </c>
      <c r="I3" s="13" t="s">
        <v>68</v>
      </c>
      <c r="J3" s="13" t="s">
        <v>63</v>
      </c>
      <c r="K3" s="13" t="s">
        <v>66</v>
      </c>
      <c r="L3" s="13" t="s">
        <v>89</v>
      </c>
      <c r="M3" s="14" t="s">
        <v>49</v>
      </c>
      <c r="N3" s="14" t="s">
        <v>69</v>
      </c>
    </row>
    <row r="4" spans="1:14" ht="21.75" customHeight="1">
      <c r="A4" s="2" t="s">
        <v>38</v>
      </c>
      <c r="B4" s="73">
        <f>SUM(C4:N4)</f>
        <v>268677</v>
      </c>
      <c r="C4" s="3">
        <f aca="true" t="shared" si="0" ref="C4:M4">C5+C29</f>
        <v>20099</v>
      </c>
      <c r="D4" s="3">
        <f t="shared" si="0"/>
        <v>101581</v>
      </c>
      <c r="E4" s="3">
        <f t="shared" si="0"/>
        <v>49394</v>
      </c>
      <c r="F4" s="3">
        <f t="shared" si="0"/>
        <v>30471</v>
      </c>
      <c r="G4" s="3">
        <f t="shared" si="0"/>
        <v>18812</v>
      </c>
      <c r="H4" s="3">
        <f t="shared" si="0"/>
        <v>40202</v>
      </c>
      <c r="I4" s="3">
        <v>3189</v>
      </c>
      <c r="J4" s="3">
        <f t="shared" si="0"/>
        <v>1601</v>
      </c>
      <c r="K4" s="3">
        <f t="shared" si="0"/>
        <v>113</v>
      </c>
      <c r="L4" s="3">
        <f t="shared" si="0"/>
        <v>2806</v>
      </c>
      <c r="M4" s="3">
        <f t="shared" si="0"/>
        <v>323</v>
      </c>
      <c r="N4" s="57">
        <v>86</v>
      </c>
    </row>
    <row r="5" spans="1:14" ht="21.75" customHeight="1">
      <c r="A5" s="52" t="s">
        <v>40</v>
      </c>
      <c r="B5" s="3">
        <f>SUM(C5:N5)</f>
        <v>267733</v>
      </c>
      <c r="C5" s="3">
        <f aca="true" t="shared" si="1" ref="C5:M5">SUM(C6:C28)</f>
        <v>20009</v>
      </c>
      <c r="D5" s="3">
        <f t="shared" si="1"/>
        <v>101170</v>
      </c>
      <c r="E5" s="3">
        <f t="shared" si="1"/>
        <v>49155</v>
      </c>
      <c r="F5" s="3">
        <f t="shared" si="1"/>
        <v>30374</v>
      </c>
      <c r="G5" s="3">
        <f t="shared" si="1"/>
        <v>18705</v>
      </c>
      <c r="H5" s="3">
        <f t="shared" si="1"/>
        <v>40202</v>
      </c>
      <c r="I5" s="3">
        <v>3189</v>
      </c>
      <c r="J5" s="3">
        <f t="shared" si="1"/>
        <v>1601</v>
      </c>
      <c r="K5" s="3">
        <f t="shared" si="1"/>
        <v>113</v>
      </c>
      <c r="L5" s="3">
        <f t="shared" si="1"/>
        <v>2806</v>
      </c>
      <c r="M5" s="3">
        <f t="shared" si="1"/>
        <v>323</v>
      </c>
      <c r="N5" s="57">
        <v>86</v>
      </c>
    </row>
    <row r="6" spans="1:14" ht="21.75" customHeight="1">
      <c r="A6" s="6" t="s">
        <v>41</v>
      </c>
      <c r="B6" s="21">
        <f>SUM(C6:N6)</f>
        <v>39349</v>
      </c>
      <c r="C6" s="21">
        <v>2873</v>
      </c>
      <c r="D6" s="21">
        <v>12081</v>
      </c>
      <c r="E6" s="21">
        <v>6382</v>
      </c>
      <c r="F6" s="21">
        <v>5732</v>
      </c>
      <c r="G6" s="21">
        <v>2615</v>
      </c>
      <c r="H6" s="21">
        <v>8984</v>
      </c>
      <c r="I6" s="22" t="s">
        <v>72</v>
      </c>
      <c r="J6" s="21">
        <v>307</v>
      </c>
      <c r="K6" s="21">
        <v>0</v>
      </c>
      <c r="L6" s="21">
        <v>346</v>
      </c>
      <c r="M6" s="21">
        <v>29</v>
      </c>
      <c r="N6" s="22" t="s">
        <v>72</v>
      </c>
    </row>
    <row r="7" spans="1:14" ht="21.75" customHeight="1">
      <c r="A7" s="6" t="s">
        <v>42</v>
      </c>
      <c r="B7" s="21">
        <f aca="true" t="shared" si="2" ref="B7:B28">SUM(C7:N7)</f>
        <v>17481</v>
      </c>
      <c r="C7" s="21">
        <v>1245</v>
      </c>
      <c r="D7" s="21">
        <v>6344</v>
      </c>
      <c r="E7" s="21">
        <v>3470</v>
      </c>
      <c r="F7" s="21">
        <v>2363</v>
      </c>
      <c r="G7" s="21">
        <v>1481</v>
      </c>
      <c r="H7" s="21">
        <v>1996</v>
      </c>
      <c r="I7" s="22" t="s">
        <v>72</v>
      </c>
      <c r="J7" s="21">
        <v>247</v>
      </c>
      <c r="K7" s="21">
        <v>80</v>
      </c>
      <c r="L7" s="21">
        <v>246</v>
      </c>
      <c r="M7" s="21">
        <v>9</v>
      </c>
      <c r="N7" s="22" t="s">
        <v>72</v>
      </c>
    </row>
    <row r="8" spans="1:14" ht="21.75" customHeight="1">
      <c r="A8" s="8" t="s">
        <v>0</v>
      </c>
      <c r="B8" s="21">
        <f t="shared" si="2"/>
        <v>36144</v>
      </c>
      <c r="C8" s="21">
        <v>2507</v>
      </c>
      <c r="D8" s="21">
        <v>15593</v>
      </c>
      <c r="E8" s="21">
        <v>6892</v>
      </c>
      <c r="F8" s="21">
        <v>4651</v>
      </c>
      <c r="G8" s="21">
        <v>1751</v>
      </c>
      <c r="H8" s="21">
        <v>4353</v>
      </c>
      <c r="I8" s="22" t="s">
        <v>72</v>
      </c>
      <c r="J8" s="21">
        <v>96</v>
      </c>
      <c r="K8" s="21">
        <v>0</v>
      </c>
      <c r="L8" s="21">
        <v>205</v>
      </c>
      <c r="M8" s="21">
        <v>96</v>
      </c>
      <c r="N8" s="22" t="s">
        <v>72</v>
      </c>
    </row>
    <row r="9" spans="1:14" ht="21.75" customHeight="1">
      <c r="A9" s="8" t="s">
        <v>1</v>
      </c>
      <c r="B9" s="21">
        <f t="shared" si="2"/>
        <v>5383</v>
      </c>
      <c r="C9" s="21">
        <v>338</v>
      </c>
      <c r="D9" s="21">
        <v>2229</v>
      </c>
      <c r="E9" s="21">
        <v>1153</v>
      </c>
      <c r="F9" s="21">
        <v>464</v>
      </c>
      <c r="G9" s="21">
        <v>531</v>
      </c>
      <c r="H9" s="21">
        <v>511</v>
      </c>
      <c r="I9" s="22" t="s">
        <v>72</v>
      </c>
      <c r="J9" s="21">
        <v>33</v>
      </c>
      <c r="K9" s="21">
        <v>0</v>
      </c>
      <c r="L9" s="21">
        <v>106</v>
      </c>
      <c r="M9" s="21">
        <v>18</v>
      </c>
      <c r="N9" s="22" t="s">
        <v>72</v>
      </c>
    </row>
    <row r="10" spans="1:14" ht="21.75" customHeight="1">
      <c r="A10" s="8" t="s">
        <v>2</v>
      </c>
      <c r="B10" s="21">
        <f t="shared" si="2"/>
        <v>20763</v>
      </c>
      <c r="C10" s="21">
        <v>1880</v>
      </c>
      <c r="D10" s="21">
        <v>8062</v>
      </c>
      <c r="E10" s="21">
        <v>4136</v>
      </c>
      <c r="F10" s="21">
        <v>1894</v>
      </c>
      <c r="G10" s="21">
        <v>1607</v>
      </c>
      <c r="H10" s="21">
        <v>2737</v>
      </c>
      <c r="I10" s="22" t="s">
        <v>72</v>
      </c>
      <c r="J10" s="21">
        <v>96</v>
      </c>
      <c r="K10" s="21">
        <v>11</v>
      </c>
      <c r="L10" s="21">
        <v>308</v>
      </c>
      <c r="M10" s="21">
        <v>32</v>
      </c>
      <c r="N10" s="22" t="s">
        <v>72</v>
      </c>
    </row>
    <row r="11" spans="1:14" ht="21.75" customHeight="1">
      <c r="A11" s="8" t="s">
        <v>3</v>
      </c>
      <c r="B11" s="21">
        <f t="shared" si="2"/>
        <v>5384</v>
      </c>
      <c r="C11" s="21">
        <v>439</v>
      </c>
      <c r="D11" s="21">
        <v>2271</v>
      </c>
      <c r="E11" s="21">
        <v>1040</v>
      </c>
      <c r="F11" s="21">
        <v>418</v>
      </c>
      <c r="G11" s="21">
        <v>350</v>
      </c>
      <c r="H11" s="21">
        <v>754</v>
      </c>
      <c r="I11" s="22" t="s">
        <v>72</v>
      </c>
      <c r="J11" s="21">
        <v>0</v>
      </c>
      <c r="K11" s="21">
        <v>0</v>
      </c>
      <c r="L11" s="21">
        <v>112</v>
      </c>
      <c r="M11" s="21">
        <v>0</v>
      </c>
      <c r="N11" s="22" t="s">
        <v>72</v>
      </c>
    </row>
    <row r="12" spans="1:14" ht="21.75" customHeight="1">
      <c r="A12" s="8" t="s">
        <v>4</v>
      </c>
      <c r="B12" s="21">
        <f t="shared" si="2"/>
        <v>6417</v>
      </c>
      <c r="C12" s="21">
        <v>483</v>
      </c>
      <c r="D12" s="21">
        <v>2701</v>
      </c>
      <c r="E12" s="21">
        <v>1065</v>
      </c>
      <c r="F12" s="21">
        <v>869</v>
      </c>
      <c r="G12" s="21">
        <v>484</v>
      </c>
      <c r="H12" s="21">
        <v>736</v>
      </c>
      <c r="I12" s="22" t="s">
        <v>72</v>
      </c>
      <c r="J12" s="21">
        <v>17</v>
      </c>
      <c r="K12" s="21">
        <v>0</v>
      </c>
      <c r="L12" s="21">
        <v>39</v>
      </c>
      <c r="M12" s="21">
        <v>23</v>
      </c>
      <c r="N12" s="22" t="s">
        <v>72</v>
      </c>
    </row>
    <row r="13" spans="1:14" ht="21.75" customHeight="1">
      <c r="A13" s="8" t="s">
        <v>5</v>
      </c>
      <c r="B13" s="21">
        <f t="shared" si="2"/>
        <v>15691</v>
      </c>
      <c r="C13" s="21">
        <v>678</v>
      </c>
      <c r="D13" s="7">
        <v>6899</v>
      </c>
      <c r="E13" s="21">
        <v>3653</v>
      </c>
      <c r="F13" s="21">
        <v>2057</v>
      </c>
      <c r="G13" s="21">
        <v>731</v>
      </c>
      <c r="H13" s="21">
        <v>1323</v>
      </c>
      <c r="I13" s="22" t="s">
        <v>72</v>
      </c>
      <c r="J13" s="21">
        <v>110</v>
      </c>
      <c r="K13" s="21">
        <v>0</v>
      </c>
      <c r="L13" s="21">
        <v>240</v>
      </c>
      <c r="M13" s="21">
        <v>0</v>
      </c>
      <c r="N13" s="22" t="s">
        <v>72</v>
      </c>
    </row>
    <row r="14" spans="1:14" ht="21.75" customHeight="1">
      <c r="A14" s="8" t="s">
        <v>6</v>
      </c>
      <c r="B14" s="21">
        <f t="shared" si="2"/>
        <v>13216</v>
      </c>
      <c r="C14" s="21">
        <v>780</v>
      </c>
      <c r="D14" s="21">
        <v>5612</v>
      </c>
      <c r="E14" s="21">
        <v>3234</v>
      </c>
      <c r="F14" s="21">
        <v>917</v>
      </c>
      <c r="G14" s="21">
        <v>1169</v>
      </c>
      <c r="H14" s="21">
        <v>1123</v>
      </c>
      <c r="I14" s="22" t="s">
        <v>72</v>
      </c>
      <c r="J14" s="21">
        <v>187</v>
      </c>
      <c r="K14" s="21">
        <v>12</v>
      </c>
      <c r="L14" s="21">
        <v>173</v>
      </c>
      <c r="M14" s="21">
        <v>9</v>
      </c>
      <c r="N14" s="22" t="s">
        <v>72</v>
      </c>
    </row>
    <row r="15" spans="1:14" ht="21.75" customHeight="1">
      <c r="A15" s="8" t="s">
        <v>7</v>
      </c>
      <c r="B15" s="21">
        <f t="shared" si="2"/>
        <v>6014</v>
      </c>
      <c r="C15" s="21">
        <v>301</v>
      </c>
      <c r="D15" s="21">
        <v>2991</v>
      </c>
      <c r="E15" s="21">
        <v>1390</v>
      </c>
      <c r="F15" s="21">
        <v>376</v>
      </c>
      <c r="G15" s="21">
        <v>469</v>
      </c>
      <c r="H15" s="21">
        <v>384</v>
      </c>
      <c r="I15" s="22" t="s">
        <v>72</v>
      </c>
      <c r="J15" s="21">
        <v>0</v>
      </c>
      <c r="K15" s="21">
        <v>0</v>
      </c>
      <c r="L15" s="21">
        <v>103</v>
      </c>
      <c r="M15" s="21">
        <v>0</v>
      </c>
      <c r="N15" s="22" t="s">
        <v>72</v>
      </c>
    </row>
    <row r="16" spans="1:14" ht="21.75" customHeight="1">
      <c r="A16" s="8" t="s">
        <v>8</v>
      </c>
      <c r="B16" s="21">
        <f t="shared" si="2"/>
        <v>7731</v>
      </c>
      <c r="C16" s="21">
        <v>701</v>
      </c>
      <c r="D16" s="21">
        <v>3179</v>
      </c>
      <c r="E16" s="21">
        <v>1435</v>
      </c>
      <c r="F16" s="21">
        <v>942</v>
      </c>
      <c r="G16" s="21">
        <v>670</v>
      </c>
      <c r="H16" s="21">
        <v>727</v>
      </c>
      <c r="I16" s="22" t="s">
        <v>72</v>
      </c>
      <c r="J16" s="21">
        <v>12</v>
      </c>
      <c r="K16" s="21">
        <v>4</v>
      </c>
      <c r="L16" s="21">
        <v>53</v>
      </c>
      <c r="M16" s="21">
        <v>8</v>
      </c>
      <c r="N16" s="22" t="s">
        <v>72</v>
      </c>
    </row>
    <row r="17" spans="1:14" ht="21.75" customHeight="1">
      <c r="A17" s="8" t="s">
        <v>9</v>
      </c>
      <c r="B17" s="21">
        <f t="shared" si="2"/>
        <v>5619</v>
      </c>
      <c r="C17" s="21">
        <v>442</v>
      </c>
      <c r="D17" s="21">
        <v>2659</v>
      </c>
      <c r="E17" s="21">
        <v>1077</v>
      </c>
      <c r="F17" s="21">
        <v>308</v>
      </c>
      <c r="G17" s="21">
        <v>343</v>
      </c>
      <c r="H17" s="21">
        <v>758</v>
      </c>
      <c r="I17" s="22" t="s">
        <v>72</v>
      </c>
      <c r="J17" s="21">
        <v>0</v>
      </c>
      <c r="K17" s="21">
        <v>1</v>
      </c>
      <c r="L17" s="21">
        <v>17</v>
      </c>
      <c r="M17" s="21">
        <v>14</v>
      </c>
      <c r="N17" s="22" t="s">
        <v>72</v>
      </c>
    </row>
    <row r="18" spans="1:14" ht="21.75" customHeight="1">
      <c r="A18" s="8" t="s">
        <v>10</v>
      </c>
      <c r="B18" s="21">
        <f t="shared" si="2"/>
        <v>13659</v>
      </c>
      <c r="C18" s="21">
        <v>1315</v>
      </c>
      <c r="D18" s="21">
        <v>5008</v>
      </c>
      <c r="E18" s="21">
        <v>1900</v>
      </c>
      <c r="F18" s="21">
        <v>1285</v>
      </c>
      <c r="G18" s="21">
        <v>1191</v>
      </c>
      <c r="H18" s="21">
        <v>2794</v>
      </c>
      <c r="I18" s="22" t="s">
        <v>72</v>
      </c>
      <c r="J18" s="21">
        <v>96</v>
      </c>
      <c r="K18" s="21">
        <v>0</v>
      </c>
      <c r="L18" s="21">
        <v>70</v>
      </c>
      <c r="M18" s="21">
        <v>0</v>
      </c>
      <c r="N18" s="22" t="s">
        <v>72</v>
      </c>
    </row>
    <row r="19" spans="1:14" ht="21.75" customHeight="1">
      <c r="A19" s="8" t="s">
        <v>11</v>
      </c>
      <c r="B19" s="21">
        <f t="shared" si="2"/>
        <v>13864</v>
      </c>
      <c r="C19" s="21">
        <v>1642</v>
      </c>
      <c r="D19" s="21">
        <v>5284</v>
      </c>
      <c r="E19" s="21">
        <v>2313</v>
      </c>
      <c r="F19" s="21">
        <v>1208</v>
      </c>
      <c r="G19" s="21">
        <v>1126</v>
      </c>
      <c r="H19" s="21">
        <v>2167</v>
      </c>
      <c r="I19" s="22" t="s">
        <v>72</v>
      </c>
      <c r="J19" s="21">
        <v>0</v>
      </c>
      <c r="K19" s="21">
        <v>0</v>
      </c>
      <c r="L19" s="21">
        <v>74</v>
      </c>
      <c r="M19" s="21">
        <v>50</v>
      </c>
      <c r="N19" s="22" t="s">
        <v>72</v>
      </c>
    </row>
    <row r="20" spans="1:14" ht="21.75" customHeight="1">
      <c r="A20" s="8" t="s">
        <v>12</v>
      </c>
      <c r="B20" s="21">
        <f t="shared" si="2"/>
        <v>9576</v>
      </c>
      <c r="C20" s="21">
        <v>590</v>
      </c>
      <c r="D20" s="21">
        <v>4140</v>
      </c>
      <c r="E20" s="21">
        <v>2016</v>
      </c>
      <c r="F20" s="21">
        <v>521</v>
      </c>
      <c r="G20" s="21">
        <v>820</v>
      </c>
      <c r="H20" s="21">
        <v>1418</v>
      </c>
      <c r="I20" s="22" t="s">
        <v>72</v>
      </c>
      <c r="J20" s="21">
        <v>0</v>
      </c>
      <c r="K20" s="21">
        <v>0</v>
      </c>
      <c r="L20" s="21">
        <v>65</v>
      </c>
      <c r="M20" s="21">
        <v>6</v>
      </c>
      <c r="N20" s="22" t="s">
        <v>72</v>
      </c>
    </row>
    <row r="21" spans="1:14" ht="21.75" customHeight="1">
      <c r="A21" s="8" t="s">
        <v>13</v>
      </c>
      <c r="B21" s="21">
        <f t="shared" si="2"/>
        <v>3107</v>
      </c>
      <c r="C21" s="21">
        <v>218</v>
      </c>
      <c r="D21" s="21">
        <v>1488</v>
      </c>
      <c r="E21" s="21">
        <v>618</v>
      </c>
      <c r="F21" s="21">
        <v>229</v>
      </c>
      <c r="G21" s="21">
        <v>367</v>
      </c>
      <c r="H21" s="21">
        <v>150</v>
      </c>
      <c r="I21" s="22" t="s">
        <v>72</v>
      </c>
      <c r="J21" s="21">
        <v>0</v>
      </c>
      <c r="K21" s="21">
        <v>1</v>
      </c>
      <c r="L21" s="21">
        <v>36</v>
      </c>
      <c r="M21" s="21">
        <v>0</v>
      </c>
      <c r="N21" s="22" t="s">
        <v>72</v>
      </c>
    </row>
    <row r="22" spans="1:14" ht="21.75" customHeight="1">
      <c r="A22" s="8" t="s">
        <v>14</v>
      </c>
      <c r="B22" s="21">
        <f t="shared" si="2"/>
        <v>5293</v>
      </c>
      <c r="C22" s="21">
        <v>272</v>
      </c>
      <c r="D22" s="21">
        <v>1984</v>
      </c>
      <c r="E22" s="21">
        <v>966</v>
      </c>
      <c r="F22" s="21">
        <v>460</v>
      </c>
      <c r="G22" s="21">
        <v>441</v>
      </c>
      <c r="H22" s="21">
        <v>1048</v>
      </c>
      <c r="I22" s="22" t="s">
        <v>72</v>
      </c>
      <c r="J22" s="21">
        <v>63</v>
      </c>
      <c r="K22" s="21">
        <v>0</v>
      </c>
      <c r="L22" s="21">
        <v>59</v>
      </c>
      <c r="M22" s="21">
        <v>0</v>
      </c>
      <c r="N22" s="22" t="s">
        <v>72</v>
      </c>
    </row>
    <row r="23" spans="1:14" ht="21.75" customHeight="1">
      <c r="A23" s="8" t="s">
        <v>15</v>
      </c>
      <c r="B23" s="21">
        <f t="shared" si="2"/>
        <v>1230</v>
      </c>
      <c r="C23" s="21">
        <v>55</v>
      </c>
      <c r="D23" s="21">
        <v>594</v>
      </c>
      <c r="E23" s="21">
        <v>287</v>
      </c>
      <c r="F23" s="21">
        <v>105</v>
      </c>
      <c r="G23" s="21">
        <v>113</v>
      </c>
      <c r="H23" s="21">
        <v>76</v>
      </c>
      <c r="I23" s="22" t="s">
        <v>72</v>
      </c>
      <c r="J23" s="21">
        <v>0</v>
      </c>
      <c r="K23" s="21">
        <v>0</v>
      </c>
      <c r="L23" s="21">
        <v>0</v>
      </c>
      <c r="M23" s="21">
        <v>0</v>
      </c>
      <c r="N23" s="22" t="s">
        <v>72</v>
      </c>
    </row>
    <row r="24" spans="1:14" ht="21.75" customHeight="1">
      <c r="A24" s="8" t="s">
        <v>16</v>
      </c>
      <c r="B24" s="21">
        <f t="shared" si="2"/>
        <v>4629</v>
      </c>
      <c r="C24" s="21">
        <v>326</v>
      </c>
      <c r="D24" s="21">
        <v>1781</v>
      </c>
      <c r="E24" s="21">
        <v>750</v>
      </c>
      <c r="F24" s="21">
        <v>680</v>
      </c>
      <c r="G24" s="21">
        <v>339</v>
      </c>
      <c r="H24" s="21">
        <v>668</v>
      </c>
      <c r="I24" s="22" t="s">
        <v>72</v>
      </c>
      <c r="J24" s="21">
        <v>27</v>
      </c>
      <c r="K24" s="21">
        <v>0</v>
      </c>
      <c r="L24" s="21">
        <v>54</v>
      </c>
      <c r="M24" s="21">
        <v>4</v>
      </c>
      <c r="N24" s="22" t="s">
        <v>72</v>
      </c>
    </row>
    <row r="25" spans="1:14" ht="21.75" customHeight="1">
      <c r="A25" s="8" t="s">
        <v>17</v>
      </c>
      <c r="B25" s="21">
        <f t="shared" si="2"/>
        <v>6071</v>
      </c>
      <c r="C25" s="21">
        <v>582</v>
      </c>
      <c r="D25" s="21">
        <v>1642</v>
      </c>
      <c r="E25" s="21">
        <v>824</v>
      </c>
      <c r="F25" s="21">
        <v>932</v>
      </c>
      <c r="G25" s="21">
        <v>247</v>
      </c>
      <c r="H25" s="21">
        <v>1793</v>
      </c>
      <c r="I25" s="22" t="s">
        <v>72</v>
      </c>
      <c r="J25" s="21">
        <v>0</v>
      </c>
      <c r="K25" s="21">
        <v>0</v>
      </c>
      <c r="L25" s="21">
        <v>51</v>
      </c>
      <c r="M25" s="21">
        <v>0</v>
      </c>
      <c r="N25" s="22" t="s">
        <v>72</v>
      </c>
    </row>
    <row r="26" spans="1:14" ht="21.75" customHeight="1">
      <c r="A26" s="8" t="s">
        <v>18</v>
      </c>
      <c r="B26" s="21">
        <f t="shared" si="2"/>
        <v>14373</v>
      </c>
      <c r="C26" s="21">
        <v>1304</v>
      </c>
      <c r="D26" s="21">
        <v>4416</v>
      </c>
      <c r="E26" s="21">
        <v>2084</v>
      </c>
      <c r="F26" s="21">
        <v>1803</v>
      </c>
      <c r="G26" s="21">
        <v>672</v>
      </c>
      <c r="H26" s="21">
        <v>3746</v>
      </c>
      <c r="I26" s="22" t="s">
        <v>72</v>
      </c>
      <c r="J26" s="21">
        <v>128</v>
      </c>
      <c r="K26" s="21">
        <v>2</v>
      </c>
      <c r="L26" s="21">
        <v>199</v>
      </c>
      <c r="M26" s="21">
        <v>19</v>
      </c>
      <c r="N26" s="22" t="s">
        <v>72</v>
      </c>
    </row>
    <row r="27" spans="1:14" ht="21.75" customHeight="1">
      <c r="A27" s="8" t="s">
        <v>19</v>
      </c>
      <c r="B27" s="21">
        <f t="shared" si="2"/>
        <v>4222</v>
      </c>
      <c r="C27" s="21">
        <v>322</v>
      </c>
      <c r="D27" s="21">
        <v>1184</v>
      </c>
      <c r="E27" s="21">
        <v>589</v>
      </c>
      <c r="F27" s="21">
        <v>693</v>
      </c>
      <c r="G27" s="21">
        <v>668</v>
      </c>
      <c r="H27" s="21">
        <v>579</v>
      </c>
      <c r="I27" s="22" t="s">
        <v>72</v>
      </c>
      <c r="J27" s="21">
        <v>83</v>
      </c>
      <c r="K27" s="21">
        <v>0</v>
      </c>
      <c r="L27" s="21">
        <v>98</v>
      </c>
      <c r="M27" s="21">
        <v>6</v>
      </c>
      <c r="N27" s="22" t="s">
        <v>72</v>
      </c>
    </row>
    <row r="28" spans="1:14" ht="21.75" customHeight="1">
      <c r="A28" s="8" t="s">
        <v>20</v>
      </c>
      <c r="B28" s="21">
        <f t="shared" si="2"/>
        <v>9242</v>
      </c>
      <c r="C28" s="21">
        <v>716</v>
      </c>
      <c r="D28" s="21">
        <v>3028</v>
      </c>
      <c r="E28" s="21">
        <v>1881</v>
      </c>
      <c r="F28" s="21">
        <v>1467</v>
      </c>
      <c r="G28" s="21">
        <v>520</v>
      </c>
      <c r="H28" s="21">
        <v>1377</v>
      </c>
      <c r="I28" s="22" t="s">
        <v>72</v>
      </c>
      <c r="J28" s="21">
        <v>99</v>
      </c>
      <c r="K28" s="21">
        <v>2</v>
      </c>
      <c r="L28" s="21">
        <v>152</v>
      </c>
      <c r="M28" s="21">
        <v>0</v>
      </c>
      <c r="N28" s="22" t="s">
        <v>72</v>
      </c>
    </row>
    <row r="29" spans="1:14" ht="21.75" customHeight="1">
      <c r="A29" s="4" t="s">
        <v>21</v>
      </c>
      <c r="B29" s="3">
        <f>SUM(C29:N29)</f>
        <v>944</v>
      </c>
      <c r="C29" s="3">
        <f aca="true" t="shared" si="3" ref="C29:M29">C30+C31</f>
        <v>90</v>
      </c>
      <c r="D29" s="3">
        <f t="shared" si="3"/>
        <v>411</v>
      </c>
      <c r="E29" s="3">
        <f t="shared" si="3"/>
        <v>239</v>
      </c>
      <c r="F29" s="3">
        <f t="shared" si="3"/>
        <v>97</v>
      </c>
      <c r="G29" s="3">
        <f t="shared" si="3"/>
        <v>107</v>
      </c>
      <c r="H29" s="3">
        <f t="shared" si="3"/>
        <v>0</v>
      </c>
      <c r="I29" s="17" t="s">
        <v>80</v>
      </c>
      <c r="J29" s="3">
        <f t="shared" si="3"/>
        <v>0</v>
      </c>
      <c r="K29" s="3">
        <f t="shared" si="3"/>
        <v>0</v>
      </c>
      <c r="L29" s="3">
        <f t="shared" si="3"/>
        <v>0</v>
      </c>
      <c r="M29" s="3">
        <f t="shared" si="3"/>
        <v>0</v>
      </c>
      <c r="N29" s="17" t="s">
        <v>80</v>
      </c>
    </row>
    <row r="30" spans="1:14" ht="21.75" customHeight="1">
      <c r="A30" s="8" t="s">
        <v>22</v>
      </c>
      <c r="B30" s="21">
        <f>SUM(C30:N30)</f>
        <v>754</v>
      </c>
      <c r="C30" s="21">
        <v>67</v>
      </c>
      <c r="D30" s="21">
        <v>318</v>
      </c>
      <c r="E30" s="21">
        <v>190</v>
      </c>
      <c r="F30" s="21">
        <v>72</v>
      </c>
      <c r="G30" s="21">
        <v>107</v>
      </c>
      <c r="H30" s="21">
        <v>0</v>
      </c>
      <c r="I30" s="22" t="s">
        <v>72</v>
      </c>
      <c r="J30" s="21">
        <v>0</v>
      </c>
      <c r="K30" s="21">
        <v>0</v>
      </c>
      <c r="L30" s="21">
        <v>0</v>
      </c>
      <c r="M30" s="21">
        <v>0</v>
      </c>
      <c r="N30" s="22" t="s">
        <v>72</v>
      </c>
    </row>
    <row r="31" spans="1:14" ht="21.75" customHeight="1">
      <c r="A31" s="9" t="s">
        <v>23</v>
      </c>
      <c r="B31" s="25">
        <f>SUM(C31:N31)</f>
        <v>190</v>
      </c>
      <c r="C31" s="25">
        <v>23</v>
      </c>
      <c r="D31" s="25">
        <v>93</v>
      </c>
      <c r="E31" s="25">
        <v>49</v>
      </c>
      <c r="F31" s="25">
        <v>25</v>
      </c>
      <c r="G31" s="25">
        <v>0</v>
      </c>
      <c r="H31" s="25">
        <v>0</v>
      </c>
      <c r="I31" s="27" t="s">
        <v>72</v>
      </c>
      <c r="J31" s="25">
        <v>0</v>
      </c>
      <c r="K31" s="25">
        <v>0</v>
      </c>
      <c r="L31" s="25">
        <v>0</v>
      </c>
      <c r="M31" s="25">
        <v>0</v>
      </c>
      <c r="N31" s="27" t="s">
        <v>72</v>
      </c>
    </row>
    <row r="32" spans="1:13" ht="21.75" customHeight="1">
      <c r="A32" s="10" t="s">
        <v>65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16.5">
      <c r="A33" s="10" t="s">
        <v>94</v>
      </c>
    </row>
  </sheetData>
  <sheetProtection/>
  <mergeCells count="2">
    <mergeCell ref="A1:N1"/>
    <mergeCell ref="A2:N2"/>
  </mergeCells>
  <printOptions horizontalCentered="1"/>
  <pageMargins left="0.31496062992125984" right="0.31496062992125984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N1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6.625" style="1" customWidth="1"/>
    <col min="4" max="4" width="8.00390625" style="1" customWidth="1"/>
    <col min="5" max="8" width="6.625" style="1" customWidth="1"/>
    <col min="9" max="9" width="5.625" style="1" customWidth="1"/>
    <col min="10" max="14" width="6.625" style="1" customWidth="1"/>
    <col min="15" max="16384" width="9.00390625" style="1" customWidth="1"/>
  </cols>
  <sheetData>
    <row r="1" spans="1:14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0.25" customHeight="1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" customHeight="1">
      <c r="A3" s="99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54.75" customHeight="1">
      <c r="A4" s="11"/>
      <c r="B4" s="12" t="s">
        <v>28</v>
      </c>
      <c r="C4" s="13" t="s">
        <v>27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50</v>
      </c>
      <c r="I4" s="13" t="s">
        <v>68</v>
      </c>
      <c r="J4" s="13" t="s">
        <v>63</v>
      </c>
      <c r="K4" s="13" t="s">
        <v>66</v>
      </c>
      <c r="L4" s="13" t="s">
        <v>89</v>
      </c>
      <c r="M4" s="14" t="s">
        <v>49</v>
      </c>
      <c r="N4" s="14" t="s">
        <v>69</v>
      </c>
    </row>
    <row r="5" spans="1:14" ht="21.75" customHeight="1">
      <c r="A5" s="2" t="s">
        <v>38</v>
      </c>
      <c r="B5" s="73">
        <f>SUM(C5:N5)</f>
        <v>271625</v>
      </c>
      <c r="C5" s="3">
        <f aca="true" t="shared" si="0" ref="C5:M5">C6+C30</f>
        <v>19799</v>
      </c>
      <c r="D5" s="3">
        <f t="shared" si="0"/>
        <v>103501</v>
      </c>
      <c r="E5" s="3">
        <f t="shared" si="0"/>
        <v>49318</v>
      </c>
      <c r="F5" s="3">
        <f t="shared" si="0"/>
        <v>31894</v>
      </c>
      <c r="G5" s="3">
        <f t="shared" si="0"/>
        <v>17397</v>
      </c>
      <c r="H5" s="3">
        <f t="shared" si="0"/>
        <v>41822</v>
      </c>
      <c r="I5" s="17">
        <v>2947</v>
      </c>
      <c r="J5" s="3">
        <f t="shared" si="0"/>
        <v>1639</v>
      </c>
      <c r="K5" s="3">
        <f t="shared" si="0"/>
        <v>95</v>
      </c>
      <c r="L5" s="3">
        <f t="shared" si="0"/>
        <v>2574</v>
      </c>
      <c r="M5" s="3">
        <f t="shared" si="0"/>
        <v>615</v>
      </c>
      <c r="N5" s="17">
        <v>24</v>
      </c>
    </row>
    <row r="6" spans="1:14" ht="21.75" customHeight="1">
      <c r="A6" s="52" t="s">
        <v>40</v>
      </c>
      <c r="B6" s="3">
        <f>SUM(C6:N6)</f>
        <v>270668</v>
      </c>
      <c r="C6" s="3">
        <f aca="true" t="shared" si="1" ref="C6:M6">SUM(C7:C29)</f>
        <v>19707</v>
      </c>
      <c r="D6" s="3">
        <f t="shared" si="1"/>
        <v>103083</v>
      </c>
      <c r="E6" s="3">
        <f t="shared" si="1"/>
        <v>49082</v>
      </c>
      <c r="F6" s="3">
        <f t="shared" si="1"/>
        <v>31798</v>
      </c>
      <c r="G6" s="3">
        <f t="shared" si="1"/>
        <v>17282</v>
      </c>
      <c r="H6" s="3">
        <f t="shared" si="1"/>
        <v>41822</v>
      </c>
      <c r="I6" s="17">
        <v>2947</v>
      </c>
      <c r="J6" s="3">
        <f t="shared" si="1"/>
        <v>1639</v>
      </c>
      <c r="K6" s="3">
        <f t="shared" si="1"/>
        <v>95</v>
      </c>
      <c r="L6" s="3">
        <f t="shared" si="1"/>
        <v>2574</v>
      </c>
      <c r="M6" s="3">
        <f t="shared" si="1"/>
        <v>615</v>
      </c>
      <c r="N6" s="17">
        <v>24</v>
      </c>
    </row>
    <row r="7" spans="1:14" ht="21.75" customHeight="1">
      <c r="A7" s="6" t="s">
        <v>41</v>
      </c>
      <c r="B7" s="21">
        <f>SUM(C7:N7)</f>
        <v>39068</v>
      </c>
      <c r="C7" s="21">
        <v>2696</v>
      </c>
      <c r="D7" s="21">
        <v>12105</v>
      </c>
      <c r="E7" s="21">
        <v>6339</v>
      </c>
      <c r="F7" s="21">
        <v>5688</v>
      </c>
      <c r="G7" s="21">
        <v>2362</v>
      </c>
      <c r="H7" s="21">
        <v>9184</v>
      </c>
      <c r="I7" s="22" t="s">
        <v>72</v>
      </c>
      <c r="J7" s="21">
        <v>308</v>
      </c>
      <c r="K7" s="21">
        <v>0</v>
      </c>
      <c r="L7" s="21">
        <v>329</v>
      </c>
      <c r="M7" s="21">
        <v>57</v>
      </c>
      <c r="N7" s="22" t="s">
        <v>72</v>
      </c>
    </row>
    <row r="8" spans="1:14" ht="21.75" customHeight="1">
      <c r="A8" s="6" t="s">
        <v>42</v>
      </c>
      <c r="B8" s="21">
        <f aca="true" t="shared" si="2" ref="B8:B29">SUM(C8:N8)</f>
        <v>16922</v>
      </c>
      <c r="C8" s="21">
        <v>1213</v>
      </c>
      <c r="D8" s="21">
        <v>6040</v>
      </c>
      <c r="E8" s="21">
        <v>3390</v>
      </c>
      <c r="F8" s="21">
        <v>2182</v>
      </c>
      <c r="G8" s="21">
        <v>1501</v>
      </c>
      <c r="H8" s="21">
        <v>2053</v>
      </c>
      <c r="I8" s="22" t="s">
        <v>72</v>
      </c>
      <c r="J8" s="21">
        <v>252</v>
      </c>
      <c r="K8" s="21">
        <v>71</v>
      </c>
      <c r="L8" s="21">
        <v>207</v>
      </c>
      <c r="M8" s="21">
        <v>13</v>
      </c>
      <c r="N8" s="22" t="s">
        <v>72</v>
      </c>
    </row>
    <row r="9" spans="1:14" ht="21.75" customHeight="1">
      <c r="A9" s="8" t="s">
        <v>0</v>
      </c>
      <c r="B9" s="21">
        <f t="shared" si="2"/>
        <v>36870</v>
      </c>
      <c r="C9" s="21">
        <v>2532</v>
      </c>
      <c r="D9" s="21">
        <v>15867</v>
      </c>
      <c r="E9" s="21">
        <v>7074</v>
      </c>
      <c r="F9" s="21">
        <v>4799</v>
      </c>
      <c r="G9" s="21">
        <v>1658</v>
      </c>
      <c r="H9" s="21">
        <v>4486</v>
      </c>
      <c r="I9" s="22" t="s">
        <v>72</v>
      </c>
      <c r="J9" s="21">
        <v>93</v>
      </c>
      <c r="K9" s="21">
        <v>0</v>
      </c>
      <c r="L9" s="21">
        <v>206</v>
      </c>
      <c r="M9" s="21">
        <v>155</v>
      </c>
      <c r="N9" s="22" t="s">
        <v>72</v>
      </c>
    </row>
    <row r="10" spans="1:14" ht="21.75" customHeight="1">
      <c r="A10" s="8" t="s">
        <v>1</v>
      </c>
      <c r="B10" s="21">
        <f t="shared" si="2"/>
        <v>5452</v>
      </c>
      <c r="C10" s="21">
        <v>347</v>
      </c>
      <c r="D10" s="21">
        <v>2257</v>
      </c>
      <c r="E10" s="21">
        <v>1166</v>
      </c>
      <c r="F10" s="21">
        <v>478</v>
      </c>
      <c r="G10" s="21">
        <v>532</v>
      </c>
      <c r="H10" s="21">
        <v>515</v>
      </c>
      <c r="I10" s="22" t="s">
        <v>72</v>
      </c>
      <c r="J10" s="21">
        <v>32</v>
      </c>
      <c r="K10" s="21">
        <v>0</v>
      </c>
      <c r="L10" s="21">
        <v>92</v>
      </c>
      <c r="M10" s="21">
        <v>33</v>
      </c>
      <c r="N10" s="22" t="s">
        <v>72</v>
      </c>
    </row>
    <row r="11" spans="1:14" ht="21.75" customHeight="1">
      <c r="A11" s="8" t="s">
        <v>2</v>
      </c>
      <c r="B11" s="21">
        <f t="shared" si="2"/>
        <v>21640</v>
      </c>
      <c r="C11" s="21">
        <v>1906</v>
      </c>
      <c r="D11" s="21">
        <v>8521</v>
      </c>
      <c r="E11" s="21">
        <v>4194</v>
      </c>
      <c r="F11" s="21">
        <v>2518</v>
      </c>
      <c r="G11" s="21">
        <v>1149</v>
      </c>
      <c r="H11" s="21">
        <v>2897</v>
      </c>
      <c r="I11" s="22" t="s">
        <v>72</v>
      </c>
      <c r="J11" s="21">
        <v>97</v>
      </c>
      <c r="K11" s="21">
        <v>11</v>
      </c>
      <c r="L11" s="21">
        <v>291</v>
      </c>
      <c r="M11" s="21">
        <v>56</v>
      </c>
      <c r="N11" s="22" t="s">
        <v>72</v>
      </c>
    </row>
    <row r="12" spans="1:14" ht="21.75" customHeight="1">
      <c r="A12" s="8" t="s">
        <v>3</v>
      </c>
      <c r="B12" s="21">
        <f t="shared" si="2"/>
        <v>5566</v>
      </c>
      <c r="C12" s="21">
        <v>557</v>
      </c>
      <c r="D12" s="21">
        <v>2347</v>
      </c>
      <c r="E12" s="21">
        <v>1061</v>
      </c>
      <c r="F12" s="21">
        <v>588</v>
      </c>
      <c r="G12" s="21">
        <v>182</v>
      </c>
      <c r="H12" s="21">
        <v>730</v>
      </c>
      <c r="I12" s="22" t="s">
        <v>72</v>
      </c>
      <c r="J12" s="21">
        <v>0</v>
      </c>
      <c r="K12" s="21">
        <v>0</v>
      </c>
      <c r="L12" s="21">
        <v>86</v>
      </c>
      <c r="M12" s="21">
        <v>15</v>
      </c>
      <c r="N12" s="22" t="s">
        <v>72</v>
      </c>
    </row>
    <row r="13" spans="1:14" ht="21.75" customHeight="1">
      <c r="A13" s="8" t="s">
        <v>4</v>
      </c>
      <c r="B13" s="21">
        <f t="shared" si="2"/>
        <v>6698</v>
      </c>
      <c r="C13" s="21">
        <v>479</v>
      </c>
      <c r="D13" s="21">
        <v>2870</v>
      </c>
      <c r="E13" s="21">
        <v>1080</v>
      </c>
      <c r="F13" s="21">
        <v>886</v>
      </c>
      <c r="G13" s="21">
        <v>428</v>
      </c>
      <c r="H13" s="21">
        <v>867</v>
      </c>
      <c r="I13" s="22" t="s">
        <v>72</v>
      </c>
      <c r="J13" s="21">
        <v>24</v>
      </c>
      <c r="K13" s="21">
        <v>0</v>
      </c>
      <c r="L13" s="21">
        <v>34</v>
      </c>
      <c r="M13" s="21">
        <v>30</v>
      </c>
      <c r="N13" s="22" t="s">
        <v>72</v>
      </c>
    </row>
    <row r="14" spans="1:14" ht="21.75" customHeight="1">
      <c r="A14" s="8" t="s">
        <v>5</v>
      </c>
      <c r="B14" s="21">
        <f t="shared" si="2"/>
        <v>16246</v>
      </c>
      <c r="C14" s="21">
        <v>742</v>
      </c>
      <c r="D14" s="7">
        <v>7078</v>
      </c>
      <c r="E14" s="21">
        <v>3605</v>
      </c>
      <c r="F14" s="21">
        <v>2377</v>
      </c>
      <c r="G14" s="21">
        <v>603</v>
      </c>
      <c r="H14" s="21">
        <v>1504</v>
      </c>
      <c r="I14" s="22" t="s">
        <v>72</v>
      </c>
      <c r="J14" s="21">
        <v>112</v>
      </c>
      <c r="K14" s="21">
        <v>0</v>
      </c>
      <c r="L14" s="21">
        <v>203</v>
      </c>
      <c r="M14" s="21">
        <v>22</v>
      </c>
      <c r="N14" s="22" t="s">
        <v>72</v>
      </c>
    </row>
    <row r="15" spans="1:14" ht="21.75" customHeight="1">
      <c r="A15" s="8" t="s">
        <v>6</v>
      </c>
      <c r="B15" s="21">
        <f t="shared" si="2"/>
        <v>13241</v>
      </c>
      <c r="C15" s="21">
        <v>730</v>
      </c>
      <c r="D15" s="21">
        <v>5665</v>
      </c>
      <c r="E15" s="21">
        <v>3268</v>
      </c>
      <c r="F15" s="21">
        <v>884</v>
      </c>
      <c r="G15" s="21">
        <v>1186</v>
      </c>
      <c r="H15" s="21">
        <v>1127</v>
      </c>
      <c r="I15" s="22" t="s">
        <v>72</v>
      </c>
      <c r="J15" s="21">
        <v>183</v>
      </c>
      <c r="K15" s="21">
        <v>12</v>
      </c>
      <c r="L15" s="21">
        <v>159</v>
      </c>
      <c r="M15" s="21">
        <v>27</v>
      </c>
      <c r="N15" s="22" t="s">
        <v>72</v>
      </c>
    </row>
    <row r="16" spans="1:14" ht="21.75" customHeight="1">
      <c r="A16" s="8" t="s">
        <v>7</v>
      </c>
      <c r="B16" s="21">
        <f t="shared" si="2"/>
        <v>6114</v>
      </c>
      <c r="C16" s="21">
        <v>283</v>
      </c>
      <c r="D16" s="21">
        <v>3073</v>
      </c>
      <c r="E16" s="21">
        <v>1296</v>
      </c>
      <c r="F16" s="21">
        <v>496</v>
      </c>
      <c r="G16" s="21">
        <v>455</v>
      </c>
      <c r="H16" s="21">
        <v>406</v>
      </c>
      <c r="I16" s="22" t="s">
        <v>72</v>
      </c>
      <c r="J16" s="21">
        <v>0</v>
      </c>
      <c r="K16" s="21">
        <v>0</v>
      </c>
      <c r="L16" s="21">
        <v>97</v>
      </c>
      <c r="M16" s="21">
        <v>8</v>
      </c>
      <c r="N16" s="22" t="s">
        <v>72</v>
      </c>
    </row>
    <row r="17" spans="1:14" ht="21.75" customHeight="1">
      <c r="A17" s="8" t="s">
        <v>8</v>
      </c>
      <c r="B17" s="21">
        <f t="shared" si="2"/>
        <v>7794</v>
      </c>
      <c r="C17" s="21">
        <v>711</v>
      </c>
      <c r="D17" s="21">
        <v>3238</v>
      </c>
      <c r="E17" s="21">
        <v>1435</v>
      </c>
      <c r="F17" s="21">
        <v>917</v>
      </c>
      <c r="G17" s="21">
        <v>620</v>
      </c>
      <c r="H17" s="21">
        <v>777</v>
      </c>
      <c r="I17" s="22" t="s">
        <v>72</v>
      </c>
      <c r="J17" s="21">
        <v>19</v>
      </c>
      <c r="K17" s="21">
        <v>0</v>
      </c>
      <c r="L17" s="21">
        <v>59</v>
      </c>
      <c r="M17" s="21">
        <v>18</v>
      </c>
      <c r="N17" s="22" t="s">
        <v>72</v>
      </c>
    </row>
    <row r="18" spans="1:14" ht="21.75" customHeight="1">
      <c r="A18" s="8" t="s">
        <v>9</v>
      </c>
      <c r="B18" s="21">
        <f t="shared" si="2"/>
        <v>5737</v>
      </c>
      <c r="C18" s="21">
        <v>456</v>
      </c>
      <c r="D18" s="21">
        <v>2754</v>
      </c>
      <c r="E18" s="21">
        <v>1067</v>
      </c>
      <c r="F18" s="21">
        <v>269</v>
      </c>
      <c r="G18" s="21">
        <v>352</v>
      </c>
      <c r="H18" s="21">
        <v>810</v>
      </c>
      <c r="I18" s="22" t="s">
        <v>72</v>
      </c>
      <c r="J18" s="21">
        <v>0</v>
      </c>
      <c r="K18" s="21">
        <v>1</v>
      </c>
      <c r="L18" s="21">
        <v>8</v>
      </c>
      <c r="M18" s="21">
        <v>20</v>
      </c>
      <c r="N18" s="22" t="s">
        <v>72</v>
      </c>
    </row>
    <row r="19" spans="1:14" ht="21.75" customHeight="1">
      <c r="A19" s="8" t="s">
        <v>10</v>
      </c>
      <c r="B19" s="21">
        <f t="shared" si="2"/>
        <v>13588</v>
      </c>
      <c r="C19" s="21">
        <v>1005</v>
      </c>
      <c r="D19" s="21">
        <v>5041</v>
      </c>
      <c r="E19" s="21">
        <v>1921</v>
      </c>
      <c r="F19" s="21">
        <v>1294</v>
      </c>
      <c r="G19" s="21">
        <v>1188</v>
      </c>
      <c r="H19" s="21">
        <v>2958</v>
      </c>
      <c r="I19" s="22" t="s">
        <v>72</v>
      </c>
      <c r="J19" s="21">
        <v>98</v>
      </c>
      <c r="K19" s="21">
        <v>0</v>
      </c>
      <c r="L19" s="21">
        <v>79</v>
      </c>
      <c r="M19" s="21">
        <v>4</v>
      </c>
      <c r="N19" s="22" t="s">
        <v>72</v>
      </c>
    </row>
    <row r="20" spans="1:14" ht="21.75" customHeight="1">
      <c r="A20" s="8" t="s">
        <v>11</v>
      </c>
      <c r="B20" s="21">
        <f t="shared" si="2"/>
        <v>13973</v>
      </c>
      <c r="C20" s="21">
        <v>1430</v>
      </c>
      <c r="D20" s="21">
        <v>5418</v>
      </c>
      <c r="E20" s="21">
        <v>2296</v>
      </c>
      <c r="F20" s="21">
        <v>1254</v>
      </c>
      <c r="G20" s="21">
        <v>1066</v>
      </c>
      <c r="H20" s="21">
        <v>2359</v>
      </c>
      <c r="I20" s="22" t="s">
        <v>72</v>
      </c>
      <c r="J20" s="21">
        <v>15</v>
      </c>
      <c r="K20" s="21">
        <v>0</v>
      </c>
      <c r="L20" s="21">
        <v>67</v>
      </c>
      <c r="M20" s="21">
        <v>68</v>
      </c>
      <c r="N20" s="22" t="s">
        <v>72</v>
      </c>
    </row>
    <row r="21" spans="1:14" ht="21.75" customHeight="1">
      <c r="A21" s="8" t="s">
        <v>12</v>
      </c>
      <c r="B21" s="21">
        <f t="shared" si="2"/>
        <v>9703</v>
      </c>
      <c r="C21" s="21">
        <v>609</v>
      </c>
      <c r="D21" s="21">
        <v>4265</v>
      </c>
      <c r="E21" s="21">
        <v>1914</v>
      </c>
      <c r="F21" s="21">
        <v>583</v>
      </c>
      <c r="G21" s="21">
        <v>767</v>
      </c>
      <c r="H21" s="21">
        <v>1465</v>
      </c>
      <c r="I21" s="22" t="s">
        <v>72</v>
      </c>
      <c r="J21" s="21">
        <v>0</v>
      </c>
      <c r="K21" s="21">
        <v>0</v>
      </c>
      <c r="L21" s="21">
        <v>64</v>
      </c>
      <c r="M21" s="21">
        <v>36</v>
      </c>
      <c r="N21" s="22" t="s">
        <v>72</v>
      </c>
    </row>
    <row r="22" spans="1:14" ht="21.75" customHeight="1">
      <c r="A22" s="8" t="s">
        <v>13</v>
      </c>
      <c r="B22" s="21">
        <f t="shared" si="2"/>
        <v>3152</v>
      </c>
      <c r="C22" s="21">
        <v>222</v>
      </c>
      <c r="D22" s="21">
        <v>1533</v>
      </c>
      <c r="E22" s="21">
        <v>590</v>
      </c>
      <c r="F22" s="21">
        <v>243</v>
      </c>
      <c r="G22" s="21">
        <v>366</v>
      </c>
      <c r="H22" s="21">
        <v>160</v>
      </c>
      <c r="I22" s="22" t="s">
        <v>72</v>
      </c>
      <c r="J22" s="21">
        <v>0</v>
      </c>
      <c r="K22" s="21">
        <v>0</v>
      </c>
      <c r="L22" s="21">
        <v>38</v>
      </c>
      <c r="M22" s="21">
        <v>0</v>
      </c>
      <c r="N22" s="22" t="s">
        <v>72</v>
      </c>
    </row>
    <row r="23" spans="1:14" ht="21.75" customHeight="1">
      <c r="A23" s="8" t="s">
        <v>14</v>
      </c>
      <c r="B23" s="21">
        <f t="shared" si="2"/>
        <v>5381</v>
      </c>
      <c r="C23" s="21">
        <v>288</v>
      </c>
      <c r="D23" s="21">
        <v>2040</v>
      </c>
      <c r="E23" s="21">
        <v>958</v>
      </c>
      <c r="F23" s="21">
        <v>491</v>
      </c>
      <c r="G23" s="21">
        <v>407</v>
      </c>
      <c r="H23" s="21">
        <v>1073</v>
      </c>
      <c r="I23" s="22" t="s">
        <v>72</v>
      </c>
      <c r="J23" s="21">
        <v>60</v>
      </c>
      <c r="K23" s="21">
        <v>0</v>
      </c>
      <c r="L23" s="21">
        <v>54</v>
      </c>
      <c r="M23" s="21">
        <v>10</v>
      </c>
      <c r="N23" s="22" t="s">
        <v>72</v>
      </c>
    </row>
    <row r="24" spans="1:14" ht="21.75" customHeight="1">
      <c r="A24" s="8" t="s">
        <v>15</v>
      </c>
      <c r="B24" s="21">
        <f t="shared" si="2"/>
        <v>1280</v>
      </c>
      <c r="C24" s="21">
        <v>50</v>
      </c>
      <c r="D24" s="21">
        <v>653</v>
      </c>
      <c r="E24" s="21">
        <v>285</v>
      </c>
      <c r="F24" s="21">
        <v>103</v>
      </c>
      <c r="G24" s="21">
        <v>113</v>
      </c>
      <c r="H24" s="21">
        <v>76</v>
      </c>
      <c r="I24" s="22" t="s">
        <v>72</v>
      </c>
      <c r="J24" s="21">
        <v>0</v>
      </c>
      <c r="K24" s="21">
        <v>0</v>
      </c>
      <c r="L24" s="21">
        <v>0</v>
      </c>
      <c r="M24" s="21">
        <v>0</v>
      </c>
      <c r="N24" s="22" t="s">
        <v>72</v>
      </c>
    </row>
    <row r="25" spans="1:14" ht="21.75" customHeight="1">
      <c r="A25" s="8" t="s">
        <v>16</v>
      </c>
      <c r="B25" s="21">
        <f t="shared" si="2"/>
        <v>4700</v>
      </c>
      <c r="C25" s="21">
        <v>336</v>
      </c>
      <c r="D25" s="21">
        <v>1827</v>
      </c>
      <c r="E25" s="21">
        <v>744</v>
      </c>
      <c r="F25" s="21">
        <v>710</v>
      </c>
      <c r="G25" s="21">
        <v>336</v>
      </c>
      <c r="H25" s="21">
        <v>666</v>
      </c>
      <c r="I25" s="22" t="s">
        <v>72</v>
      </c>
      <c r="J25" s="21">
        <v>24</v>
      </c>
      <c r="K25" s="21">
        <v>0</v>
      </c>
      <c r="L25" s="21">
        <v>51</v>
      </c>
      <c r="M25" s="21">
        <v>6</v>
      </c>
      <c r="N25" s="22" t="s">
        <v>72</v>
      </c>
    </row>
    <row r="26" spans="1:14" ht="21.75" customHeight="1">
      <c r="A26" s="8" t="s">
        <v>17</v>
      </c>
      <c r="B26" s="21">
        <f t="shared" si="2"/>
        <v>6171</v>
      </c>
      <c r="C26" s="21">
        <v>596</v>
      </c>
      <c r="D26" s="21">
        <v>1676</v>
      </c>
      <c r="E26" s="21">
        <v>789</v>
      </c>
      <c r="F26" s="21">
        <v>992</v>
      </c>
      <c r="G26" s="21">
        <v>254</v>
      </c>
      <c r="H26" s="21">
        <v>1818</v>
      </c>
      <c r="I26" s="22" t="s">
        <v>72</v>
      </c>
      <c r="J26" s="21">
        <v>0</v>
      </c>
      <c r="K26" s="21">
        <v>0</v>
      </c>
      <c r="L26" s="21">
        <v>46</v>
      </c>
      <c r="M26" s="21">
        <v>0</v>
      </c>
      <c r="N26" s="22" t="s">
        <v>72</v>
      </c>
    </row>
    <row r="27" spans="1:14" ht="21.75" customHeight="1">
      <c r="A27" s="8" t="s">
        <v>18</v>
      </c>
      <c r="B27" s="21">
        <f t="shared" si="2"/>
        <v>14748</v>
      </c>
      <c r="C27" s="21">
        <v>1389</v>
      </c>
      <c r="D27" s="21">
        <v>4561</v>
      </c>
      <c r="E27" s="21">
        <v>2126</v>
      </c>
      <c r="F27" s="21">
        <v>1907</v>
      </c>
      <c r="G27" s="21">
        <v>604</v>
      </c>
      <c r="H27" s="21">
        <v>3814</v>
      </c>
      <c r="I27" s="22" t="s">
        <v>72</v>
      </c>
      <c r="J27" s="21">
        <v>143</v>
      </c>
      <c r="K27" s="21">
        <v>0</v>
      </c>
      <c r="L27" s="21">
        <v>179</v>
      </c>
      <c r="M27" s="21">
        <v>25</v>
      </c>
      <c r="N27" s="22" t="s">
        <v>72</v>
      </c>
    </row>
    <row r="28" spans="1:14" ht="21.75" customHeight="1">
      <c r="A28" s="8" t="s">
        <v>19</v>
      </c>
      <c r="B28" s="21">
        <f t="shared" si="2"/>
        <v>4307</v>
      </c>
      <c r="C28" s="21">
        <v>368</v>
      </c>
      <c r="D28" s="21">
        <v>1210</v>
      </c>
      <c r="E28" s="21">
        <v>605</v>
      </c>
      <c r="F28" s="21">
        <v>686</v>
      </c>
      <c r="G28" s="21">
        <v>670</v>
      </c>
      <c r="H28" s="21">
        <v>587</v>
      </c>
      <c r="I28" s="22" t="s">
        <v>72</v>
      </c>
      <c r="J28" s="21">
        <v>80</v>
      </c>
      <c r="K28" s="21">
        <v>0</v>
      </c>
      <c r="L28" s="21">
        <v>89</v>
      </c>
      <c r="M28" s="21">
        <v>12</v>
      </c>
      <c r="N28" s="22" t="s">
        <v>72</v>
      </c>
    </row>
    <row r="29" spans="1:14" ht="21.75" customHeight="1">
      <c r="A29" s="8" t="s">
        <v>20</v>
      </c>
      <c r="B29" s="21">
        <f t="shared" si="2"/>
        <v>9346</v>
      </c>
      <c r="C29" s="21">
        <v>762</v>
      </c>
      <c r="D29" s="21">
        <v>3044</v>
      </c>
      <c r="E29" s="21">
        <v>1879</v>
      </c>
      <c r="F29" s="21">
        <v>1453</v>
      </c>
      <c r="G29" s="21">
        <v>483</v>
      </c>
      <c r="H29" s="21">
        <v>1490</v>
      </c>
      <c r="I29" s="22" t="s">
        <v>72</v>
      </c>
      <c r="J29" s="21">
        <v>99</v>
      </c>
      <c r="K29" s="21">
        <v>0</v>
      </c>
      <c r="L29" s="21">
        <v>136</v>
      </c>
      <c r="M29" s="21">
        <v>0</v>
      </c>
      <c r="N29" s="22" t="s">
        <v>72</v>
      </c>
    </row>
    <row r="30" spans="1:14" ht="21.75" customHeight="1">
      <c r="A30" s="4" t="s">
        <v>21</v>
      </c>
      <c r="B30" s="3">
        <f>SUM(C30:N30)</f>
        <v>957</v>
      </c>
      <c r="C30" s="3">
        <f aca="true" t="shared" si="3" ref="C30:M30">C31+C32</f>
        <v>92</v>
      </c>
      <c r="D30" s="3">
        <f t="shared" si="3"/>
        <v>418</v>
      </c>
      <c r="E30" s="3">
        <f t="shared" si="3"/>
        <v>236</v>
      </c>
      <c r="F30" s="3">
        <f t="shared" si="3"/>
        <v>96</v>
      </c>
      <c r="G30" s="3">
        <f t="shared" si="3"/>
        <v>115</v>
      </c>
      <c r="H30" s="3">
        <f t="shared" si="3"/>
        <v>0</v>
      </c>
      <c r="I30" s="3" t="s">
        <v>72</v>
      </c>
      <c r="J30" s="3">
        <f t="shared" si="3"/>
        <v>0</v>
      </c>
      <c r="K30" s="3">
        <f t="shared" si="3"/>
        <v>0</v>
      </c>
      <c r="L30" s="3">
        <f t="shared" si="3"/>
        <v>0</v>
      </c>
      <c r="M30" s="3">
        <f t="shared" si="3"/>
        <v>0</v>
      </c>
      <c r="N30" s="3" t="s">
        <v>72</v>
      </c>
    </row>
    <row r="31" spans="1:14" ht="21.75" customHeight="1">
      <c r="A31" s="8" t="s">
        <v>22</v>
      </c>
      <c r="B31" s="21">
        <f>SUM(C31:N31)</f>
        <v>761</v>
      </c>
      <c r="C31" s="21">
        <v>69</v>
      </c>
      <c r="D31" s="21">
        <v>319</v>
      </c>
      <c r="E31" s="21">
        <v>188</v>
      </c>
      <c r="F31" s="21">
        <v>70</v>
      </c>
      <c r="G31" s="21">
        <v>115</v>
      </c>
      <c r="H31" s="21">
        <v>0</v>
      </c>
      <c r="I31" s="22" t="s">
        <v>72</v>
      </c>
      <c r="J31" s="21">
        <v>0</v>
      </c>
      <c r="K31" s="21">
        <v>0</v>
      </c>
      <c r="L31" s="21">
        <v>0</v>
      </c>
      <c r="M31" s="21">
        <v>0</v>
      </c>
      <c r="N31" s="22" t="s">
        <v>72</v>
      </c>
    </row>
    <row r="32" spans="1:14" ht="21.75" customHeight="1">
      <c r="A32" s="9" t="s">
        <v>23</v>
      </c>
      <c r="B32" s="25">
        <f>SUM(C32:N32)</f>
        <v>196</v>
      </c>
      <c r="C32" s="25">
        <v>23</v>
      </c>
      <c r="D32" s="25">
        <v>99</v>
      </c>
      <c r="E32" s="25">
        <v>48</v>
      </c>
      <c r="F32" s="25">
        <v>26</v>
      </c>
      <c r="G32" s="25">
        <v>0</v>
      </c>
      <c r="H32" s="25">
        <v>0</v>
      </c>
      <c r="I32" s="27" t="s">
        <v>72</v>
      </c>
      <c r="J32" s="25">
        <v>0</v>
      </c>
      <c r="K32" s="25">
        <v>0</v>
      </c>
      <c r="L32" s="25">
        <v>0</v>
      </c>
      <c r="M32" s="25">
        <v>0</v>
      </c>
      <c r="N32" s="27" t="s">
        <v>72</v>
      </c>
    </row>
    <row r="33" spans="1:13" ht="21.75" customHeight="1">
      <c r="A33" s="10" t="s">
        <v>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16.5">
      <c r="A34" s="10" t="s">
        <v>94</v>
      </c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N1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6.625" style="1" customWidth="1"/>
    <col min="4" max="4" width="8.00390625" style="1" customWidth="1"/>
    <col min="5" max="8" width="6.625" style="1" customWidth="1"/>
    <col min="9" max="9" width="5.625" style="1" customWidth="1"/>
    <col min="10" max="14" width="6.625" style="1" customWidth="1"/>
    <col min="15" max="16384" width="9.00390625" style="1" customWidth="1"/>
  </cols>
  <sheetData>
    <row r="1" spans="1:14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0.25" customHeight="1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54.75" customHeight="1">
      <c r="A4" s="11"/>
      <c r="B4" s="12" t="s">
        <v>28</v>
      </c>
      <c r="C4" s="13" t="s">
        <v>27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50</v>
      </c>
      <c r="I4" s="13" t="s">
        <v>68</v>
      </c>
      <c r="J4" s="13" t="s">
        <v>63</v>
      </c>
      <c r="K4" s="13" t="s">
        <v>66</v>
      </c>
      <c r="L4" s="13" t="s">
        <v>89</v>
      </c>
      <c r="M4" s="14" t="s">
        <v>49</v>
      </c>
      <c r="N4" s="14" t="s">
        <v>69</v>
      </c>
    </row>
    <row r="5" spans="1:14" ht="21.75" customHeight="1">
      <c r="A5" s="2" t="s">
        <v>38</v>
      </c>
      <c r="B5" s="73">
        <f>SUM(C5:N5)</f>
        <v>273391</v>
      </c>
      <c r="C5" s="3">
        <f aca="true" t="shared" si="0" ref="C5:M5">C6+C30</f>
        <v>20457</v>
      </c>
      <c r="D5" s="3">
        <f t="shared" si="0"/>
        <v>104300</v>
      </c>
      <c r="E5" s="3">
        <f t="shared" si="0"/>
        <v>49098</v>
      </c>
      <c r="F5" s="3">
        <f t="shared" si="0"/>
        <v>32401</v>
      </c>
      <c r="G5" s="3">
        <f t="shared" si="0"/>
        <v>16211</v>
      </c>
      <c r="H5" s="3">
        <f t="shared" si="0"/>
        <v>43301</v>
      </c>
      <c r="I5" s="3">
        <v>2741</v>
      </c>
      <c r="J5" s="3">
        <f t="shared" si="0"/>
        <v>1647</v>
      </c>
      <c r="K5" s="3">
        <f t="shared" si="0"/>
        <v>89</v>
      </c>
      <c r="L5" s="3">
        <f t="shared" si="0"/>
        <v>2591</v>
      </c>
      <c r="M5" s="3">
        <f t="shared" si="0"/>
        <v>540</v>
      </c>
      <c r="N5" s="57">
        <v>15</v>
      </c>
    </row>
    <row r="6" spans="1:14" ht="21.75" customHeight="1">
      <c r="A6" s="52" t="s">
        <v>40</v>
      </c>
      <c r="B6" s="3">
        <f>SUM(C6:N6)</f>
        <v>272405</v>
      </c>
      <c r="C6" s="3">
        <f aca="true" t="shared" si="1" ref="C6:M6">SUM(C7:C29)</f>
        <v>20369</v>
      </c>
      <c r="D6" s="3">
        <f t="shared" si="1"/>
        <v>103844</v>
      </c>
      <c r="E6" s="3">
        <f t="shared" si="1"/>
        <v>48872</v>
      </c>
      <c r="F6" s="3">
        <f t="shared" si="1"/>
        <v>32299</v>
      </c>
      <c r="G6" s="3">
        <f t="shared" si="1"/>
        <v>16097</v>
      </c>
      <c r="H6" s="3">
        <f t="shared" si="1"/>
        <v>43301</v>
      </c>
      <c r="I6" s="3">
        <v>2741</v>
      </c>
      <c r="J6" s="3">
        <f t="shared" si="1"/>
        <v>1647</v>
      </c>
      <c r="K6" s="3">
        <f t="shared" si="1"/>
        <v>89</v>
      </c>
      <c r="L6" s="3">
        <f t="shared" si="1"/>
        <v>2591</v>
      </c>
      <c r="M6" s="3">
        <f t="shared" si="1"/>
        <v>540</v>
      </c>
      <c r="N6" s="57">
        <v>15</v>
      </c>
    </row>
    <row r="7" spans="1:14" ht="21.75" customHeight="1">
      <c r="A7" s="6" t="s">
        <v>41</v>
      </c>
      <c r="B7" s="21">
        <f>SUM(C7:N7)</f>
        <v>38961</v>
      </c>
      <c r="C7" s="21">
        <v>2569</v>
      </c>
      <c r="D7" s="21">
        <v>12133</v>
      </c>
      <c r="E7" s="21">
        <v>6274</v>
      </c>
      <c r="F7" s="21">
        <v>5700</v>
      </c>
      <c r="G7" s="21">
        <v>2307</v>
      </c>
      <c r="H7" s="21">
        <v>9272</v>
      </c>
      <c r="I7" s="22" t="s">
        <v>72</v>
      </c>
      <c r="J7" s="21">
        <v>337</v>
      </c>
      <c r="K7" s="21">
        <v>0</v>
      </c>
      <c r="L7" s="21">
        <v>286</v>
      </c>
      <c r="M7" s="21">
        <v>83</v>
      </c>
      <c r="N7" s="22" t="s">
        <v>72</v>
      </c>
    </row>
    <row r="8" spans="1:14" ht="21.75" customHeight="1">
      <c r="A8" s="6" t="s">
        <v>42</v>
      </c>
      <c r="B8" s="21">
        <f aca="true" t="shared" si="2" ref="B8:B29">SUM(C8:N8)</f>
        <v>17016</v>
      </c>
      <c r="C8" s="21">
        <v>1395</v>
      </c>
      <c r="D8" s="21">
        <v>6184</v>
      </c>
      <c r="E8" s="21">
        <v>3147</v>
      </c>
      <c r="F8" s="21">
        <v>2230</v>
      </c>
      <c r="G8" s="21">
        <v>1412</v>
      </c>
      <c r="H8" s="21">
        <v>2133</v>
      </c>
      <c r="I8" s="22" t="s">
        <v>72</v>
      </c>
      <c r="J8" s="21">
        <v>247</v>
      </c>
      <c r="K8" s="21">
        <v>66</v>
      </c>
      <c r="L8" s="21">
        <v>187</v>
      </c>
      <c r="M8" s="21">
        <v>15</v>
      </c>
      <c r="N8" s="22" t="s">
        <v>72</v>
      </c>
    </row>
    <row r="9" spans="1:14" ht="21.75" customHeight="1">
      <c r="A9" s="8" t="s">
        <v>0</v>
      </c>
      <c r="B9" s="21">
        <f t="shared" si="2"/>
        <v>36813</v>
      </c>
      <c r="C9" s="21">
        <v>2371</v>
      </c>
      <c r="D9" s="21">
        <v>15821</v>
      </c>
      <c r="E9" s="21">
        <v>7152</v>
      </c>
      <c r="F9" s="21">
        <v>4856</v>
      </c>
      <c r="G9" s="21">
        <v>1571</v>
      </c>
      <c r="H9" s="21">
        <v>4596</v>
      </c>
      <c r="I9" s="22" t="s">
        <v>72</v>
      </c>
      <c r="J9" s="21">
        <v>95</v>
      </c>
      <c r="K9" s="21">
        <v>0</v>
      </c>
      <c r="L9" s="21">
        <v>182</v>
      </c>
      <c r="M9" s="21">
        <v>169</v>
      </c>
      <c r="N9" s="22" t="s">
        <v>72</v>
      </c>
    </row>
    <row r="10" spans="1:14" ht="21.75" customHeight="1">
      <c r="A10" s="8" t="s">
        <v>1</v>
      </c>
      <c r="B10" s="21">
        <f t="shared" si="2"/>
        <v>5507</v>
      </c>
      <c r="C10" s="21">
        <v>326</v>
      </c>
      <c r="D10" s="21">
        <v>2328</v>
      </c>
      <c r="E10" s="21">
        <v>1168</v>
      </c>
      <c r="F10" s="21">
        <v>469</v>
      </c>
      <c r="G10" s="21">
        <v>527</v>
      </c>
      <c r="H10" s="21">
        <v>549</v>
      </c>
      <c r="I10" s="22" t="s">
        <v>72</v>
      </c>
      <c r="J10" s="21">
        <v>28</v>
      </c>
      <c r="K10" s="21">
        <v>0</v>
      </c>
      <c r="L10" s="21">
        <v>82</v>
      </c>
      <c r="M10" s="21">
        <v>30</v>
      </c>
      <c r="N10" s="22" t="s">
        <v>72</v>
      </c>
    </row>
    <row r="11" spans="1:14" ht="21.75" customHeight="1">
      <c r="A11" s="8" t="s">
        <v>2</v>
      </c>
      <c r="B11" s="21">
        <f t="shared" si="2"/>
        <v>22042</v>
      </c>
      <c r="C11" s="21">
        <v>2205</v>
      </c>
      <c r="D11" s="21">
        <v>8643</v>
      </c>
      <c r="E11" s="21">
        <v>4278</v>
      </c>
      <c r="F11" s="21">
        <v>2667</v>
      </c>
      <c r="G11" s="21">
        <v>825</v>
      </c>
      <c r="H11" s="21">
        <v>3033</v>
      </c>
      <c r="I11" s="22" t="s">
        <v>72</v>
      </c>
      <c r="J11" s="21">
        <v>95</v>
      </c>
      <c r="K11" s="21">
        <v>11</v>
      </c>
      <c r="L11" s="21">
        <v>260</v>
      </c>
      <c r="M11" s="21">
        <v>25</v>
      </c>
      <c r="N11" s="22" t="s">
        <v>72</v>
      </c>
    </row>
    <row r="12" spans="1:14" ht="21.75" customHeight="1">
      <c r="A12" s="8" t="s">
        <v>3</v>
      </c>
      <c r="B12" s="21">
        <f t="shared" si="2"/>
        <v>5700</v>
      </c>
      <c r="C12" s="21">
        <v>572</v>
      </c>
      <c r="D12" s="21">
        <v>2463</v>
      </c>
      <c r="E12" s="21">
        <v>1092</v>
      </c>
      <c r="F12" s="21">
        <v>617</v>
      </c>
      <c r="G12" s="21">
        <v>139</v>
      </c>
      <c r="H12" s="21">
        <v>741</v>
      </c>
      <c r="I12" s="22" t="s">
        <v>72</v>
      </c>
      <c r="J12" s="21">
        <v>0</v>
      </c>
      <c r="K12" s="21">
        <v>0</v>
      </c>
      <c r="L12" s="21">
        <v>76</v>
      </c>
      <c r="M12" s="21">
        <v>0</v>
      </c>
      <c r="N12" s="22" t="s">
        <v>72</v>
      </c>
    </row>
    <row r="13" spans="1:14" ht="21.75" customHeight="1">
      <c r="A13" s="8" t="s">
        <v>4</v>
      </c>
      <c r="B13" s="21">
        <f t="shared" si="2"/>
        <v>6817</v>
      </c>
      <c r="C13" s="21">
        <v>497</v>
      </c>
      <c r="D13" s="21">
        <v>2845</v>
      </c>
      <c r="E13" s="21">
        <v>1080</v>
      </c>
      <c r="F13" s="21">
        <v>902</v>
      </c>
      <c r="G13" s="21">
        <v>430</v>
      </c>
      <c r="H13" s="21">
        <v>979</v>
      </c>
      <c r="I13" s="22" t="s">
        <v>72</v>
      </c>
      <c r="J13" s="21">
        <v>22</v>
      </c>
      <c r="K13" s="21">
        <v>0</v>
      </c>
      <c r="L13" s="21">
        <v>36</v>
      </c>
      <c r="M13" s="21">
        <v>26</v>
      </c>
      <c r="N13" s="22" t="s">
        <v>72</v>
      </c>
    </row>
    <row r="14" spans="1:14" ht="21.75" customHeight="1">
      <c r="A14" s="8" t="s">
        <v>5</v>
      </c>
      <c r="B14" s="21">
        <f t="shared" si="2"/>
        <v>16426</v>
      </c>
      <c r="C14" s="21">
        <v>726</v>
      </c>
      <c r="D14" s="21">
        <v>7237</v>
      </c>
      <c r="E14" s="21">
        <v>3592</v>
      </c>
      <c r="F14" s="21">
        <v>2404</v>
      </c>
      <c r="G14" s="21">
        <v>570</v>
      </c>
      <c r="H14" s="21">
        <v>1557</v>
      </c>
      <c r="I14" s="22" t="s">
        <v>72</v>
      </c>
      <c r="J14" s="21">
        <v>109</v>
      </c>
      <c r="K14" s="21">
        <v>0</v>
      </c>
      <c r="L14" s="21">
        <v>205</v>
      </c>
      <c r="M14" s="21">
        <v>26</v>
      </c>
      <c r="N14" s="22" t="s">
        <v>72</v>
      </c>
    </row>
    <row r="15" spans="1:14" ht="21.75" customHeight="1">
      <c r="A15" s="8" t="s">
        <v>6</v>
      </c>
      <c r="B15" s="21">
        <f t="shared" si="2"/>
        <v>13523</v>
      </c>
      <c r="C15" s="21">
        <v>805</v>
      </c>
      <c r="D15" s="21">
        <v>5722</v>
      </c>
      <c r="E15" s="21">
        <v>3268</v>
      </c>
      <c r="F15" s="21">
        <v>824</v>
      </c>
      <c r="G15" s="21">
        <v>1188</v>
      </c>
      <c r="H15" s="21">
        <v>1251</v>
      </c>
      <c r="I15" s="22" t="s">
        <v>72</v>
      </c>
      <c r="J15" s="21">
        <v>186</v>
      </c>
      <c r="K15" s="21">
        <v>12</v>
      </c>
      <c r="L15" s="21">
        <v>246</v>
      </c>
      <c r="M15" s="21">
        <v>21</v>
      </c>
      <c r="N15" s="22" t="s">
        <v>72</v>
      </c>
    </row>
    <row r="16" spans="1:14" ht="21.75" customHeight="1">
      <c r="A16" s="8" t="s">
        <v>7</v>
      </c>
      <c r="B16" s="21">
        <f t="shared" si="2"/>
        <v>6145</v>
      </c>
      <c r="C16" s="21">
        <v>417</v>
      </c>
      <c r="D16" s="21">
        <v>3015</v>
      </c>
      <c r="E16" s="21">
        <v>1260</v>
      </c>
      <c r="F16" s="21">
        <v>515</v>
      </c>
      <c r="G16" s="21">
        <v>439</v>
      </c>
      <c r="H16" s="21">
        <v>402</v>
      </c>
      <c r="I16" s="22" t="s">
        <v>72</v>
      </c>
      <c r="J16" s="21">
        <v>0</v>
      </c>
      <c r="K16" s="21">
        <v>0</v>
      </c>
      <c r="L16" s="21">
        <v>97</v>
      </c>
      <c r="M16" s="21">
        <v>0</v>
      </c>
      <c r="N16" s="22" t="s">
        <v>72</v>
      </c>
    </row>
    <row r="17" spans="1:14" ht="21.75" customHeight="1">
      <c r="A17" s="8" t="s">
        <v>8</v>
      </c>
      <c r="B17" s="21">
        <f t="shared" si="2"/>
        <v>7848</v>
      </c>
      <c r="C17" s="21">
        <v>738</v>
      </c>
      <c r="D17" s="21">
        <v>3293</v>
      </c>
      <c r="E17" s="21">
        <v>1415</v>
      </c>
      <c r="F17" s="21">
        <v>902</v>
      </c>
      <c r="G17" s="21">
        <v>626</v>
      </c>
      <c r="H17" s="21">
        <v>815</v>
      </c>
      <c r="I17" s="22" t="s">
        <v>72</v>
      </c>
      <c r="J17" s="21">
        <v>18</v>
      </c>
      <c r="K17" s="21">
        <v>0</v>
      </c>
      <c r="L17" s="21">
        <v>34</v>
      </c>
      <c r="M17" s="21">
        <v>7</v>
      </c>
      <c r="N17" s="22" t="s">
        <v>72</v>
      </c>
    </row>
    <row r="18" spans="1:14" ht="21.75" customHeight="1">
      <c r="A18" s="8" t="s">
        <v>9</v>
      </c>
      <c r="B18" s="21">
        <f t="shared" si="2"/>
        <v>5730</v>
      </c>
      <c r="C18" s="21">
        <v>510</v>
      </c>
      <c r="D18" s="21">
        <v>2718</v>
      </c>
      <c r="E18" s="21">
        <v>1047</v>
      </c>
      <c r="F18" s="21">
        <v>358</v>
      </c>
      <c r="G18" s="21">
        <v>216</v>
      </c>
      <c r="H18" s="21">
        <v>857</v>
      </c>
      <c r="I18" s="22" t="s">
        <v>72</v>
      </c>
      <c r="J18" s="21">
        <v>0</v>
      </c>
      <c r="K18" s="21">
        <v>0</v>
      </c>
      <c r="L18" s="21">
        <v>6</v>
      </c>
      <c r="M18" s="21">
        <v>18</v>
      </c>
      <c r="N18" s="22" t="s">
        <v>72</v>
      </c>
    </row>
    <row r="19" spans="1:14" ht="21.75" customHeight="1">
      <c r="A19" s="8" t="s">
        <v>10</v>
      </c>
      <c r="B19" s="21">
        <f t="shared" si="2"/>
        <v>13989</v>
      </c>
      <c r="C19" s="21">
        <v>1393</v>
      </c>
      <c r="D19" s="21">
        <v>4979</v>
      </c>
      <c r="E19" s="21">
        <v>1922</v>
      </c>
      <c r="F19" s="21">
        <v>1293</v>
      </c>
      <c r="G19" s="21">
        <v>1121</v>
      </c>
      <c r="H19" s="21">
        <v>3078</v>
      </c>
      <c r="I19" s="22" t="s">
        <v>72</v>
      </c>
      <c r="J19" s="21">
        <v>97</v>
      </c>
      <c r="K19" s="21">
        <v>0</v>
      </c>
      <c r="L19" s="21">
        <v>88</v>
      </c>
      <c r="M19" s="21">
        <v>18</v>
      </c>
      <c r="N19" s="22" t="s">
        <v>72</v>
      </c>
    </row>
    <row r="20" spans="1:14" ht="21.75" customHeight="1">
      <c r="A20" s="8" t="s">
        <v>11</v>
      </c>
      <c r="B20" s="21">
        <f t="shared" si="2"/>
        <v>13941</v>
      </c>
      <c r="C20" s="21">
        <v>1298</v>
      </c>
      <c r="D20" s="21">
        <v>5416</v>
      </c>
      <c r="E20" s="21">
        <v>2299</v>
      </c>
      <c r="F20" s="21">
        <v>1265</v>
      </c>
      <c r="G20" s="21">
        <v>985</v>
      </c>
      <c r="H20" s="21">
        <v>2513</v>
      </c>
      <c r="I20" s="22" t="s">
        <v>72</v>
      </c>
      <c r="J20" s="21">
        <v>25</v>
      </c>
      <c r="K20" s="21">
        <v>0</v>
      </c>
      <c r="L20" s="21">
        <v>111</v>
      </c>
      <c r="M20" s="21">
        <v>29</v>
      </c>
      <c r="N20" s="22" t="s">
        <v>72</v>
      </c>
    </row>
    <row r="21" spans="1:14" ht="21.75" customHeight="1">
      <c r="A21" s="8" t="s">
        <v>12</v>
      </c>
      <c r="B21" s="21">
        <f t="shared" si="2"/>
        <v>9903</v>
      </c>
      <c r="C21" s="21">
        <v>593</v>
      </c>
      <c r="D21" s="21">
        <v>4301</v>
      </c>
      <c r="E21" s="21">
        <v>1929</v>
      </c>
      <c r="F21" s="21">
        <v>692</v>
      </c>
      <c r="G21" s="21">
        <v>724</v>
      </c>
      <c r="H21" s="21">
        <v>1584</v>
      </c>
      <c r="I21" s="22" t="s">
        <v>72</v>
      </c>
      <c r="J21" s="21">
        <v>0</v>
      </c>
      <c r="K21" s="21">
        <v>0</v>
      </c>
      <c r="L21" s="21">
        <v>71</v>
      </c>
      <c r="M21" s="21">
        <v>9</v>
      </c>
      <c r="N21" s="22" t="s">
        <v>72</v>
      </c>
    </row>
    <row r="22" spans="1:14" ht="21.75" customHeight="1">
      <c r="A22" s="8" t="s">
        <v>13</v>
      </c>
      <c r="B22" s="21">
        <f t="shared" si="2"/>
        <v>3149</v>
      </c>
      <c r="C22" s="21">
        <v>230</v>
      </c>
      <c r="D22" s="21">
        <v>1522</v>
      </c>
      <c r="E22" s="21">
        <v>594</v>
      </c>
      <c r="F22" s="21">
        <v>208</v>
      </c>
      <c r="G22" s="21">
        <v>352</v>
      </c>
      <c r="H22" s="21">
        <v>158</v>
      </c>
      <c r="I22" s="22" t="s">
        <v>72</v>
      </c>
      <c r="J22" s="21">
        <v>0</v>
      </c>
      <c r="K22" s="21">
        <v>0</v>
      </c>
      <c r="L22" s="21">
        <v>85</v>
      </c>
      <c r="M22" s="21">
        <v>0</v>
      </c>
      <c r="N22" s="22" t="s">
        <v>72</v>
      </c>
    </row>
    <row r="23" spans="1:14" ht="21.75" customHeight="1">
      <c r="A23" s="8" t="s">
        <v>14</v>
      </c>
      <c r="B23" s="21">
        <f t="shared" si="2"/>
        <v>5474</v>
      </c>
      <c r="C23" s="21">
        <v>297</v>
      </c>
      <c r="D23" s="21">
        <v>2093</v>
      </c>
      <c r="E23" s="21">
        <v>960</v>
      </c>
      <c r="F23" s="21">
        <v>502</v>
      </c>
      <c r="G23" s="21">
        <v>400</v>
      </c>
      <c r="H23" s="21">
        <v>1100</v>
      </c>
      <c r="I23" s="22" t="s">
        <v>72</v>
      </c>
      <c r="J23" s="21">
        <v>60</v>
      </c>
      <c r="K23" s="21">
        <v>0</v>
      </c>
      <c r="L23" s="21">
        <v>62</v>
      </c>
      <c r="M23" s="21">
        <v>0</v>
      </c>
      <c r="N23" s="22" t="s">
        <v>72</v>
      </c>
    </row>
    <row r="24" spans="1:14" ht="21.75" customHeight="1">
      <c r="A24" s="8" t="s">
        <v>15</v>
      </c>
      <c r="B24" s="21">
        <f t="shared" si="2"/>
        <v>1257</v>
      </c>
      <c r="C24" s="21">
        <v>52</v>
      </c>
      <c r="D24" s="21">
        <v>636</v>
      </c>
      <c r="E24" s="21">
        <v>277</v>
      </c>
      <c r="F24" s="21">
        <v>101</v>
      </c>
      <c r="G24" s="21">
        <v>109</v>
      </c>
      <c r="H24" s="21">
        <v>82</v>
      </c>
      <c r="I24" s="22" t="s">
        <v>72</v>
      </c>
      <c r="J24" s="21">
        <v>0</v>
      </c>
      <c r="K24" s="21">
        <v>0</v>
      </c>
      <c r="L24" s="21">
        <v>0</v>
      </c>
      <c r="M24" s="21">
        <v>0</v>
      </c>
      <c r="N24" s="22" t="s">
        <v>72</v>
      </c>
    </row>
    <row r="25" spans="1:14" ht="21.75" customHeight="1">
      <c r="A25" s="8" t="s">
        <v>16</v>
      </c>
      <c r="B25" s="21">
        <f t="shared" si="2"/>
        <v>4728</v>
      </c>
      <c r="C25" s="21">
        <v>315</v>
      </c>
      <c r="D25" s="21">
        <v>1862</v>
      </c>
      <c r="E25" s="21">
        <v>767</v>
      </c>
      <c r="F25" s="21">
        <v>716</v>
      </c>
      <c r="G25" s="21">
        <v>321</v>
      </c>
      <c r="H25" s="21">
        <v>662</v>
      </c>
      <c r="I25" s="22" t="s">
        <v>72</v>
      </c>
      <c r="J25" s="21">
        <v>23</v>
      </c>
      <c r="K25" s="21">
        <v>0</v>
      </c>
      <c r="L25" s="21">
        <v>56</v>
      </c>
      <c r="M25" s="21">
        <v>6</v>
      </c>
      <c r="N25" s="22" t="s">
        <v>72</v>
      </c>
    </row>
    <row r="26" spans="1:14" ht="21.75" customHeight="1">
      <c r="A26" s="8" t="s">
        <v>17</v>
      </c>
      <c r="B26" s="21">
        <f t="shared" si="2"/>
        <v>6327</v>
      </c>
      <c r="C26" s="21">
        <v>554</v>
      </c>
      <c r="D26" s="21">
        <v>1815</v>
      </c>
      <c r="E26" s="21">
        <v>797</v>
      </c>
      <c r="F26" s="21">
        <v>1027</v>
      </c>
      <c r="G26" s="21">
        <v>193</v>
      </c>
      <c r="H26" s="21">
        <v>1893</v>
      </c>
      <c r="I26" s="22" t="s">
        <v>72</v>
      </c>
      <c r="J26" s="21">
        <v>0</v>
      </c>
      <c r="K26" s="21">
        <v>0</v>
      </c>
      <c r="L26" s="21">
        <v>48</v>
      </c>
      <c r="M26" s="21">
        <v>0</v>
      </c>
      <c r="N26" s="22" t="s">
        <v>72</v>
      </c>
    </row>
    <row r="27" spans="1:14" ht="21.75" customHeight="1">
      <c r="A27" s="8" t="s">
        <v>18</v>
      </c>
      <c r="B27" s="21">
        <f t="shared" si="2"/>
        <v>14988</v>
      </c>
      <c r="C27" s="21">
        <v>1436</v>
      </c>
      <c r="D27" s="21">
        <v>4655</v>
      </c>
      <c r="E27" s="21">
        <v>2120</v>
      </c>
      <c r="F27" s="21">
        <v>1941</v>
      </c>
      <c r="G27" s="21">
        <v>578</v>
      </c>
      <c r="H27" s="21">
        <v>3904</v>
      </c>
      <c r="I27" s="22" t="s">
        <v>72</v>
      </c>
      <c r="J27" s="21">
        <v>141</v>
      </c>
      <c r="K27" s="21">
        <v>0</v>
      </c>
      <c r="L27" s="21">
        <v>167</v>
      </c>
      <c r="M27" s="21">
        <v>46</v>
      </c>
      <c r="N27" s="22" t="s">
        <v>72</v>
      </c>
    </row>
    <row r="28" spans="1:14" ht="21.75" customHeight="1">
      <c r="A28" s="8" t="s">
        <v>19</v>
      </c>
      <c r="B28" s="21">
        <f t="shared" si="2"/>
        <v>4279</v>
      </c>
      <c r="C28" s="21">
        <v>352</v>
      </c>
      <c r="D28" s="21">
        <v>1218</v>
      </c>
      <c r="E28" s="21">
        <v>611</v>
      </c>
      <c r="F28" s="21">
        <v>664</v>
      </c>
      <c r="G28" s="21">
        <v>656</v>
      </c>
      <c r="H28" s="21">
        <v>604</v>
      </c>
      <c r="I28" s="22" t="s">
        <v>72</v>
      </c>
      <c r="J28" s="21">
        <v>79</v>
      </c>
      <c r="K28" s="21">
        <v>0</v>
      </c>
      <c r="L28" s="21">
        <v>83</v>
      </c>
      <c r="M28" s="21">
        <v>12</v>
      </c>
      <c r="N28" s="22" t="s">
        <v>72</v>
      </c>
    </row>
    <row r="29" spans="1:14" ht="21.75" customHeight="1">
      <c r="A29" s="8" t="s">
        <v>20</v>
      </c>
      <c r="B29" s="21">
        <f t="shared" si="2"/>
        <v>9086</v>
      </c>
      <c r="C29" s="21">
        <v>718</v>
      </c>
      <c r="D29" s="21">
        <v>2945</v>
      </c>
      <c r="E29" s="21">
        <v>1823</v>
      </c>
      <c r="F29" s="21">
        <v>1446</v>
      </c>
      <c r="G29" s="21">
        <v>408</v>
      </c>
      <c r="H29" s="21">
        <v>1538</v>
      </c>
      <c r="I29" s="22" t="s">
        <v>72</v>
      </c>
      <c r="J29" s="21">
        <v>85</v>
      </c>
      <c r="K29" s="21">
        <v>0</v>
      </c>
      <c r="L29" s="21">
        <v>123</v>
      </c>
      <c r="M29" s="21">
        <v>0</v>
      </c>
      <c r="N29" s="22" t="s">
        <v>72</v>
      </c>
    </row>
    <row r="30" spans="1:14" ht="21.75" customHeight="1">
      <c r="A30" s="4" t="s">
        <v>21</v>
      </c>
      <c r="B30" s="3">
        <f>SUM(C30:N30)</f>
        <v>986</v>
      </c>
      <c r="C30" s="3">
        <f aca="true" t="shared" si="3" ref="C30:M30">C31+C32</f>
        <v>88</v>
      </c>
      <c r="D30" s="3">
        <f t="shared" si="3"/>
        <v>456</v>
      </c>
      <c r="E30" s="3">
        <f t="shared" si="3"/>
        <v>226</v>
      </c>
      <c r="F30" s="3">
        <f t="shared" si="3"/>
        <v>102</v>
      </c>
      <c r="G30" s="3">
        <f t="shared" si="3"/>
        <v>114</v>
      </c>
      <c r="H30" s="3">
        <f t="shared" si="3"/>
        <v>0</v>
      </c>
      <c r="I30" s="17" t="s">
        <v>80</v>
      </c>
      <c r="J30" s="3">
        <f t="shared" si="3"/>
        <v>0</v>
      </c>
      <c r="K30" s="3">
        <f t="shared" si="3"/>
        <v>0</v>
      </c>
      <c r="L30" s="3">
        <f t="shared" si="3"/>
        <v>0</v>
      </c>
      <c r="M30" s="3">
        <f t="shared" si="3"/>
        <v>0</v>
      </c>
      <c r="N30" s="17" t="s">
        <v>80</v>
      </c>
    </row>
    <row r="31" spans="1:14" ht="21.75" customHeight="1">
      <c r="A31" s="8" t="s">
        <v>22</v>
      </c>
      <c r="B31" s="21">
        <f>SUM(C31:N31)</f>
        <v>787</v>
      </c>
      <c r="C31" s="21">
        <v>67</v>
      </c>
      <c r="D31" s="21">
        <v>353</v>
      </c>
      <c r="E31" s="21">
        <v>179</v>
      </c>
      <c r="F31" s="21">
        <v>74</v>
      </c>
      <c r="G31" s="21">
        <v>114</v>
      </c>
      <c r="H31" s="21">
        <v>0</v>
      </c>
      <c r="I31" s="22" t="s">
        <v>72</v>
      </c>
      <c r="J31" s="21">
        <v>0</v>
      </c>
      <c r="K31" s="21">
        <v>0</v>
      </c>
      <c r="L31" s="21">
        <v>0</v>
      </c>
      <c r="M31" s="21">
        <v>0</v>
      </c>
      <c r="N31" s="22" t="s">
        <v>72</v>
      </c>
    </row>
    <row r="32" spans="1:14" ht="21.75" customHeight="1">
      <c r="A32" s="9" t="s">
        <v>23</v>
      </c>
      <c r="B32" s="25">
        <f>SUM(C32:N32)</f>
        <v>199</v>
      </c>
      <c r="C32" s="25">
        <v>21</v>
      </c>
      <c r="D32" s="25">
        <v>103</v>
      </c>
      <c r="E32" s="25">
        <v>47</v>
      </c>
      <c r="F32" s="25">
        <v>28</v>
      </c>
      <c r="G32" s="25">
        <v>0</v>
      </c>
      <c r="H32" s="25">
        <v>0</v>
      </c>
      <c r="I32" s="27" t="s">
        <v>72</v>
      </c>
      <c r="J32" s="25">
        <v>0</v>
      </c>
      <c r="K32" s="25">
        <v>0</v>
      </c>
      <c r="L32" s="25">
        <v>0</v>
      </c>
      <c r="M32" s="25">
        <v>0</v>
      </c>
      <c r="N32" s="27" t="s">
        <v>72</v>
      </c>
    </row>
    <row r="33" spans="1:13" ht="21.75" customHeight="1">
      <c r="A33" s="10" t="s">
        <v>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16.5">
      <c r="A34" s="10" t="s">
        <v>94</v>
      </c>
    </row>
  </sheetData>
  <sheetProtection/>
  <mergeCells count="3">
    <mergeCell ref="A1:N1"/>
    <mergeCell ref="A2:N2"/>
    <mergeCell ref="A3:N3"/>
  </mergeCells>
  <printOptions horizontalCentered="1"/>
  <pageMargins left="0.31496062992125984" right="0.31496062992125984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O1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6.625" style="1" customWidth="1"/>
    <col min="4" max="4" width="8.00390625" style="1" customWidth="1"/>
    <col min="5" max="8" width="6.625" style="1" customWidth="1"/>
    <col min="9" max="10" width="5.625" style="1" customWidth="1"/>
    <col min="11" max="12" width="6.625" style="1" customWidth="1"/>
    <col min="13" max="13" width="5.125" style="1" customWidth="1"/>
    <col min="14" max="15" width="6.625" style="1" customWidth="1"/>
    <col min="16" max="16384" width="9.00390625" style="1" customWidth="1"/>
  </cols>
  <sheetData>
    <row r="1" spans="1:15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0.25" customHeight="1">
      <c r="A2" s="98" t="s">
        <v>87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54.75" customHeight="1">
      <c r="A4" s="11"/>
      <c r="B4" s="12" t="s">
        <v>38</v>
      </c>
      <c r="C4" s="13" t="s">
        <v>27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50</v>
      </c>
      <c r="I4" s="13" t="s">
        <v>68</v>
      </c>
      <c r="J4" s="13" t="s">
        <v>63</v>
      </c>
      <c r="K4" s="13" t="s">
        <v>39</v>
      </c>
      <c r="L4" s="13" t="s">
        <v>89</v>
      </c>
      <c r="M4" s="13" t="s">
        <v>43</v>
      </c>
      <c r="N4" s="14" t="s">
        <v>49</v>
      </c>
      <c r="O4" s="14" t="s">
        <v>69</v>
      </c>
    </row>
    <row r="5" spans="1:15" ht="21.75" customHeight="1">
      <c r="A5" s="2" t="s">
        <v>28</v>
      </c>
      <c r="B5" s="73">
        <f>SUM(C5:O5)</f>
        <v>274847</v>
      </c>
      <c r="C5" s="59">
        <f aca="true" t="shared" si="0" ref="C5:N5">C6+C30</f>
        <v>21251</v>
      </c>
      <c r="D5" s="70">
        <f t="shared" si="0"/>
        <v>103803</v>
      </c>
      <c r="E5" s="59">
        <f t="shared" si="0"/>
        <v>48845</v>
      </c>
      <c r="F5" s="59">
        <f t="shared" si="0"/>
        <v>33122</v>
      </c>
      <c r="G5" s="59">
        <f t="shared" si="0"/>
        <v>15771</v>
      </c>
      <c r="H5" s="59">
        <f t="shared" si="0"/>
        <v>44802</v>
      </c>
      <c r="I5" s="59">
        <v>2670</v>
      </c>
      <c r="J5" s="59">
        <f t="shared" si="0"/>
        <v>1687</v>
      </c>
      <c r="K5" s="59">
        <f t="shared" si="0"/>
        <v>88</v>
      </c>
      <c r="L5" s="59">
        <f t="shared" si="0"/>
        <v>2148</v>
      </c>
      <c r="M5" s="59">
        <f t="shared" si="0"/>
        <v>52</v>
      </c>
      <c r="N5" s="59">
        <f t="shared" si="0"/>
        <v>597</v>
      </c>
      <c r="O5" s="59">
        <v>11</v>
      </c>
    </row>
    <row r="6" spans="1:15" ht="21.75" customHeight="1">
      <c r="A6" s="52" t="s">
        <v>24</v>
      </c>
      <c r="B6" s="70">
        <f>SUM(C6:O6)</f>
        <v>273827</v>
      </c>
      <c r="C6" s="59">
        <f aca="true" t="shared" si="1" ref="C6:N6">SUM(C7:C29)</f>
        <v>21136</v>
      </c>
      <c r="D6" s="70">
        <f t="shared" si="1"/>
        <v>103372</v>
      </c>
      <c r="E6" s="59">
        <f t="shared" si="1"/>
        <v>48628</v>
      </c>
      <c r="F6" s="59">
        <f t="shared" si="1"/>
        <v>33019</v>
      </c>
      <c r="G6" s="59">
        <f t="shared" si="1"/>
        <v>15658</v>
      </c>
      <c r="H6" s="59">
        <f t="shared" si="1"/>
        <v>44761</v>
      </c>
      <c r="I6" s="59">
        <v>2670</v>
      </c>
      <c r="J6" s="59">
        <f t="shared" si="1"/>
        <v>1687</v>
      </c>
      <c r="K6" s="59">
        <f t="shared" si="1"/>
        <v>88</v>
      </c>
      <c r="L6" s="59">
        <f t="shared" si="1"/>
        <v>2148</v>
      </c>
      <c r="M6" s="59">
        <f t="shared" si="1"/>
        <v>52</v>
      </c>
      <c r="N6" s="59">
        <f t="shared" si="1"/>
        <v>597</v>
      </c>
      <c r="O6" s="59">
        <v>11</v>
      </c>
    </row>
    <row r="7" spans="1:15" ht="21.75" customHeight="1">
      <c r="A7" s="6" t="s">
        <v>25</v>
      </c>
      <c r="B7" s="71">
        <f>SUM(C7:O7)</f>
        <v>38762</v>
      </c>
      <c r="C7" s="60">
        <v>2477</v>
      </c>
      <c r="D7" s="71">
        <v>11966</v>
      </c>
      <c r="E7" s="60">
        <v>6115</v>
      </c>
      <c r="F7" s="60">
        <v>5699</v>
      </c>
      <c r="G7" s="60">
        <v>2271</v>
      </c>
      <c r="H7" s="60">
        <v>9526</v>
      </c>
      <c r="I7" s="22" t="s">
        <v>72</v>
      </c>
      <c r="J7" s="60">
        <v>383</v>
      </c>
      <c r="K7" s="60">
        <v>0</v>
      </c>
      <c r="L7" s="60">
        <v>249</v>
      </c>
      <c r="M7" s="60">
        <v>0</v>
      </c>
      <c r="N7" s="60">
        <v>76</v>
      </c>
      <c r="O7" s="22" t="s">
        <v>72</v>
      </c>
    </row>
    <row r="8" spans="1:15" ht="21.75" customHeight="1">
      <c r="A8" s="6" t="s">
        <v>26</v>
      </c>
      <c r="B8" s="71">
        <f aca="true" t="shared" si="2" ref="B8:B29">SUM(C8:O8)</f>
        <v>16881</v>
      </c>
      <c r="C8" s="60">
        <v>1366</v>
      </c>
      <c r="D8" s="71">
        <v>6074</v>
      </c>
      <c r="E8" s="60">
        <v>3158</v>
      </c>
      <c r="F8" s="60">
        <v>2268</v>
      </c>
      <c r="G8" s="60">
        <v>1327</v>
      </c>
      <c r="H8" s="60">
        <v>2179</v>
      </c>
      <c r="I8" s="22" t="s">
        <v>72</v>
      </c>
      <c r="J8" s="60">
        <v>254</v>
      </c>
      <c r="K8" s="60">
        <v>66</v>
      </c>
      <c r="L8" s="60">
        <v>173</v>
      </c>
      <c r="M8" s="60">
        <v>0</v>
      </c>
      <c r="N8" s="60">
        <v>16</v>
      </c>
      <c r="O8" s="22" t="s">
        <v>72</v>
      </c>
    </row>
    <row r="9" spans="1:15" ht="21.75" customHeight="1">
      <c r="A9" s="8" t="s">
        <v>0</v>
      </c>
      <c r="B9" s="60">
        <f t="shared" si="2"/>
        <v>36592</v>
      </c>
      <c r="C9" s="60">
        <v>2450</v>
      </c>
      <c r="D9" s="60">
        <v>15499</v>
      </c>
      <c r="E9" s="60">
        <v>7038</v>
      </c>
      <c r="F9" s="60">
        <v>4860</v>
      </c>
      <c r="G9" s="60">
        <v>1550</v>
      </c>
      <c r="H9" s="60">
        <v>4695</v>
      </c>
      <c r="I9" s="22" t="s">
        <v>72</v>
      </c>
      <c r="J9" s="60">
        <v>92</v>
      </c>
      <c r="K9" s="60">
        <v>0</v>
      </c>
      <c r="L9" s="60">
        <v>163</v>
      </c>
      <c r="M9" s="60">
        <v>19</v>
      </c>
      <c r="N9" s="60">
        <v>226</v>
      </c>
      <c r="O9" s="22" t="s">
        <v>72</v>
      </c>
    </row>
    <row r="10" spans="1:15" ht="21.75" customHeight="1">
      <c r="A10" s="8" t="s">
        <v>1</v>
      </c>
      <c r="B10" s="60">
        <f t="shared" si="2"/>
        <v>5507</v>
      </c>
      <c r="C10" s="60">
        <v>332</v>
      </c>
      <c r="D10" s="60">
        <v>2316</v>
      </c>
      <c r="E10" s="60">
        <v>1172</v>
      </c>
      <c r="F10" s="60">
        <v>464</v>
      </c>
      <c r="G10" s="60">
        <v>527</v>
      </c>
      <c r="H10" s="60">
        <v>569</v>
      </c>
      <c r="I10" s="22" t="s">
        <v>72</v>
      </c>
      <c r="J10" s="60">
        <v>31</v>
      </c>
      <c r="K10" s="60">
        <v>0</v>
      </c>
      <c r="L10" s="60">
        <v>77</v>
      </c>
      <c r="M10" s="60">
        <v>0</v>
      </c>
      <c r="N10" s="60">
        <v>19</v>
      </c>
      <c r="O10" s="22" t="s">
        <v>72</v>
      </c>
    </row>
    <row r="11" spans="1:15" ht="21.75" customHeight="1">
      <c r="A11" s="8" t="s">
        <v>2</v>
      </c>
      <c r="B11" s="60">
        <f t="shared" si="2"/>
        <v>22825</v>
      </c>
      <c r="C11" s="60">
        <v>2466</v>
      </c>
      <c r="D11" s="60">
        <v>8771</v>
      </c>
      <c r="E11" s="60">
        <v>4462</v>
      </c>
      <c r="F11" s="60">
        <v>2746</v>
      </c>
      <c r="G11" s="60">
        <v>780</v>
      </c>
      <c r="H11" s="60">
        <v>3203</v>
      </c>
      <c r="I11" s="22" t="s">
        <v>72</v>
      </c>
      <c r="J11" s="60">
        <v>88</v>
      </c>
      <c r="K11" s="60">
        <v>10</v>
      </c>
      <c r="L11" s="60">
        <v>240</v>
      </c>
      <c r="M11" s="60">
        <v>11</v>
      </c>
      <c r="N11" s="60">
        <v>48</v>
      </c>
      <c r="O11" s="22" t="s">
        <v>72</v>
      </c>
    </row>
    <row r="12" spans="1:15" ht="21.75" customHeight="1">
      <c r="A12" s="8" t="s">
        <v>3</v>
      </c>
      <c r="B12" s="60">
        <f t="shared" si="2"/>
        <v>5753</v>
      </c>
      <c r="C12" s="60">
        <v>573</v>
      </c>
      <c r="D12" s="60">
        <v>2487</v>
      </c>
      <c r="E12" s="60">
        <v>1111</v>
      </c>
      <c r="F12" s="60">
        <v>701</v>
      </c>
      <c r="G12" s="60">
        <v>69</v>
      </c>
      <c r="H12" s="60">
        <v>727</v>
      </c>
      <c r="I12" s="22" t="s">
        <v>72</v>
      </c>
      <c r="J12" s="60">
        <v>0</v>
      </c>
      <c r="K12" s="60">
        <v>0</v>
      </c>
      <c r="L12" s="60">
        <v>71</v>
      </c>
      <c r="M12" s="60">
        <v>0</v>
      </c>
      <c r="N12" s="60">
        <v>14</v>
      </c>
      <c r="O12" s="22" t="s">
        <v>72</v>
      </c>
    </row>
    <row r="13" spans="1:15" ht="21.75" customHeight="1">
      <c r="A13" s="8" t="s">
        <v>4</v>
      </c>
      <c r="B13" s="60">
        <f t="shared" si="2"/>
        <v>7054</v>
      </c>
      <c r="C13" s="60">
        <v>543</v>
      </c>
      <c r="D13" s="60">
        <v>2871</v>
      </c>
      <c r="E13" s="60">
        <v>1127</v>
      </c>
      <c r="F13" s="60">
        <v>932</v>
      </c>
      <c r="G13" s="60">
        <v>422</v>
      </c>
      <c r="H13" s="60">
        <v>1068</v>
      </c>
      <c r="I13" s="22" t="s">
        <v>72</v>
      </c>
      <c r="J13" s="60">
        <v>25</v>
      </c>
      <c r="K13" s="60">
        <v>0</v>
      </c>
      <c r="L13" s="60">
        <v>29</v>
      </c>
      <c r="M13" s="60">
        <v>12</v>
      </c>
      <c r="N13" s="60">
        <v>25</v>
      </c>
      <c r="O13" s="22" t="s">
        <v>72</v>
      </c>
    </row>
    <row r="14" spans="1:15" ht="21.75" customHeight="1">
      <c r="A14" s="8" t="s">
        <v>5</v>
      </c>
      <c r="B14" s="60">
        <f t="shared" si="2"/>
        <v>16632</v>
      </c>
      <c r="C14" s="60">
        <v>735</v>
      </c>
      <c r="D14" s="60">
        <v>7257</v>
      </c>
      <c r="E14" s="60">
        <v>3576</v>
      </c>
      <c r="F14" s="60">
        <v>2545</v>
      </c>
      <c r="G14" s="60">
        <v>579</v>
      </c>
      <c r="H14" s="60">
        <v>1664</v>
      </c>
      <c r="I14" s="22" t="s">
        <v>72</v>
      </c>
      <c r="J14" s="60">
        <v>108</v>
      </c>
      <c r="K14" s="60">
        <v>0</v>
      </c>
      <c r="L14" s="60">
        <v>167</v>
      </c>
      <c r="M14" s="60">
        <v>1</v>
      </c>
      <c r="N14" s="60">
        <v>0</v>
      </c>
      <c r="O14" s="22" t="s">
        <v>72</v>
      </c>
    </row>
    <row r="15" spans="1:15" ht="21.75" customHeight="1">
      <c r="A15" s="8" t="s">
        <v>6</v>
      </c>
      <c r="B15" s="60">
        <f t="shared" si="2"/>
        <v>13568</v>
      </c>
      <c r="C15" s="60">
        <v>853</v>
      </c>
      <c r="D15" s="60">
        <v>5774</v>
      </c>
      <c r="E15" s="60">
        <v>3099</v>
      </c>
      <c r="F15" s="60">
        <v>937</v>
      </c>
      <c r="G15" s="60">
        <v>1205</v>
      </c>
      <c r="H15" s="60">
        <v>1315</v>
      </c>
      <c r="I15" s="22" t="s">
        <v>72</v>
      </c>
      <c r="J15" s="60">
        <v>177</v>
      </c>
      <c r="K15" s="60">
        <v>12</v>
      </c>
      <c r="L15" s="60">
        <v>155</v>
      </c>
      <c r="M15" s="60">
        <v>0</v>
      </c>
      <c r="N15" s="60">
        <v>41</v>
      </c>
      <c r="O15" s="22" t="s">
        <v>72</v>
      </c>
    </row>
    <row r="16" spans="1:15" ht="21.75" customHeight="1">
      <c r="A16" s="8" t="s">
        <v>7</v>
      </c>
      <c r="B16" s="60">
        <f t="shared" si="2"/>
        <v>6208</v>
      </c>
      <c r="C16" s="60">
        <v>435</v>
      </c>
      <c r="D16" s="60">
        <v>3014</v>
      </c>
      <c r="E16" s="60">
        <v>1255</v>
      </c>
      <c r="F16" s="60">
        <v>534</v>
      </c>
      <c r="G16" s="60">
        <v>451</v>
      </c>
      <c r="H16" s="60">
        <v>434</v>
      </c>
      <c r="I16" s="22" t="s">
        <v>72</v>
      </c>
      <c r="J16" s="60">
        <v>0</v>
      </c>
      <c r="K16" s="60">
        <v>0</v>
      </c>
      <c r="L16" s="60">
        <v>85</v>
      </c>
      <c r="M16" s="60">
        <v>0</v>
      </c>
      <c r="N16" s="60">
        <v>0</v>
      </c>
      <c r="O16" s="22" t="s">
        <v>72</v>
      </c>
    </row>
    <row r="17" spans="1:15" ht="21.75" customHeight="1">
      <c r="A17" s="8" t="s">
        <v>8</v>
      </c>
      <c r="B17" s="60">
        <f t="shared" si="2"/>
        <v>8023</v>
      </c>
      <c r="C17" s="60">
        <v>831</v>
      </c>
      <c r="D17" s="60">
        <v>3380</v>
      </c>
      <c r="E17" s="60">
        <v>1404</v>
      </c>
      <c r="F17" s="60">
        <v>889</v>
      </c>
      <c r="G17" s="60">
        <v>618</v>
      </c>
      <c r="H17" s="60">
        <v>852</v>
      </c>
      <c r="I17" s="22" t="s">
        <v>72</v>
      </c>
      <c r="J17" s="60">
        <v>17</v>
      </c>
      <c r="K17" s="60">
        <v>0</v>
      </c>
      <c r="L17" s="60">
        <v>23</v>
      </c>
      <c r="M17" s="60">
        <v>9</v>
      </c>
      <c r="N17" s="60">
        <v>0</v>
      </c>
      <c r="O17" s="22" t="s">
        <v>72</v>
      </c>
    </row>
    <row r="18" spans="1:15" ht="21.75" customHeight="1">
      <c r="A18" s="8" t="s">
        <v>9</v>
      </c>
      <c r="B18" s="60">
        <f t="shared" si="2"/>
        <v>5846</v>
      </c>
      <c r="C18" s="60">
        <v>567</v>
      </c>
      <c r="D18" s="60">
        <v>2717</v>
      </c>
      <c r="E18" s="60">
        <v>1033</v>
      </c>
      <c r="F18" s="60">
        <v>349</v>
      </c>
      <c r="G18" s="60">
        <v>214</v>
      </c>
      <c r="H18" s="60">
        <v>937</v>
      </c>
      <c r="I18" s="22" t="s">
        <v>72</v>
      </c>
      <c r="J18" s="60">
        <v>0</v>
      </c>
      <c r="K18" s="60">
        <v>0</v>
      </c>
      <c r="L18" s="60">
        <v>3</v>
      </c>
      <c r="M18" s="60">
        <v>0</v>
      </c>
      <c r="N18" s="60">
        <v>26</v>
      </c>
      <c r="O18" s="22" t="s">
        <v>72</v>
      </c>
    </row>
    <row r="19" spans="1:15" ht="21.75" customHeight="1">
      <c r="A19" s="8" t="s">
        <v>10</v>
      </c>
      <c r="B19" s="60">
        <f t="shared" si="2"/>
        <v>13985</v>
      </c>
      <c r="C19" s="60">
        <v>1429</v>
      </c>
      <c r="D19" s="60">
        <v>4884</v>
      </c>
      <c r="E19" s="60">
        <v>1924</v>
      </c>
      <c r="F19" s="60">
        <v>1402</v>
      </c>
      <c r="G19" s="60">
        <v>981</v>
      </c>
      <c r="H19" s="60">
        <v>3163</v>
      </c>
      <c r="I19" s="22" t="s">
        <v>72</v>
      </c>
      <c r="J19" s="60">
        <v>97</v>
      </c>
      <c r="K19" s="60">
        <v>0</v>
      </c>
      <c r="L19" s="60">
        <v>73</v>
      </c>
      <c r="M19" s="60">
        <v>0</v>
      </c>
      <c r="N19" s="60">
        <v>32</v>
      </c>
      <c r="O19" s="22" t="s">
        <v>72</v>
      </c>
    </row>
    <row r="20" spans="1:15" ht="21.75" customHeight="1">
      <c r="A20" s="8" t="s">
        <v>11</v>
      </c>
      <c r="B20" s="60">
        <f t="shared" si="2"/>
        <v>13845</v>
      </c>
      <c r="C20" s="60">
        <v>1364</v>
      </c>
      <c r="D20" s="60">
        <v>5271</v>
      </c>
      <c r="E20" s="60">
        <v>2260</v>
      </c>
      <c r="F20" s="60">
        <v>1264</v>
      </c>
      <c r="G20" s="60">
        <v>965</v>
      </c>
      <c r="H20" s="60">
        <v>2603</v>
      </c>
      <c r="I20" s="22" t="s">
        <v>72</v>
      </c>
      <c r="J20" s="60">
        <v>28</v>
      </c>
      <c r="K20" s="60">
        <v>0</v>
      </c>
      <c r="L20" s="60">
        <v>64</v>
      </c>
      <c r="M20" s="60">
        <v>0</v>
      </c>
      <c r="N20" s="60">
        <v>26</v>
      </c>
      <c r="O20" s="22" t="s">
        <v>72</v>
      </c>
    </row>
    <row r="21" spans="1:15" ht="21.75" customHeight="1">
      <c r="A21" s="8" t="s">
        <v>12</v>
      </c>
      <c r="B21" s="60">
        <f t="shared" si="2"/>
        <v>9977</v>
      </c>
      <c r="C21" s="60">
        <v>605</v>
      </c>
      <c r="D21" s="60">
        <v>4306</v>
      </c>
      <c r="E21" s="60">
        <v>1939</v>
      </c>
      <c r="F21" s="60">
        <v>723</v>
      </c>
      <c r="G21" s="60">
        <v>712</v>
      </c>
      <c r="H21" s="60">
        <v>1629</v>
      </c>
      <c r="I21" s="22" t="s">
        <v>72</v>
      </c>
      <c r="J21" s="60">
        <v>0</v>
      </c>
      <c r="K21" s="60">
        <v>0</v>
      </c>
      <c r="L21" s="60">
        <v>58</v>
      </c>
      <c r="M21" s="60">
        <v>0</v>
      </c>
      <c r="N21" s="60">
        <v>5</v>
      </c>
      <c r="O21" s="22" t="s">
        <v>72</v>
      </c>
    </row>
    <row r="22" spans="1:15" ht="21.75" customHeight="1">
      <c r="A22" s="8" t="s">
        <v>13</v>
      </c>
      <c r="B22" s="60">
        <f t="shared" si="2"/>
        <v>3109</v>
      </c>
      <c r="C22" s="60">
        <v>229</v>
      </c>
      <c r="D22" s="60">
        <v>1493</v>
      </c>
      <c r="E22" s="60">
        <v>595</v>
      </c>
      <c r="F22" s="60">
        <v>247</v>
      </c>
      <c r="G22" s="60">
        <v>347</v>
      </c>
      <c r="H22" s="60">
        <v>165</v>
      </c>
      <c r="I22" s="22" t="s">
        <v>72</v>
      </c>
      <c r="J22" s="60">
        <v>0</v>
      </c>
      <c r="K22" s="60">
        <v>0</v>
      </c>
      <c r="L22" s="60">
        <v>33</v>
      </c>
      <c r="M22" s="60">
        <v>0</v>
      </c>
      <c r="N22" s="60">
        <v>0</v>
      </c>
      <c r="O22" s="22" t="s">
        <v>72</v>
      </c>
    </row>
    <row r="23" spans="1:15" ht="21.75" customHeight="1">
      <c r="A23" s="8" t="s">
        <v>14</v>
      </c>
      <c r="B23" s="60">
        <f t="shared" si="2"/>
        <v>5437</v>
      </c>
      <c r="C23" s="60">
        <v>311</v>
      </c>
      <c r="D23" s="60">
        <v>2062</v>
      </c>
      <c r="E23" s="60">
        <v>957</v>
      </c>
      <c r="F23" s="60">
        <v>497</v>
      </c>
      <c r="G23" s="60">
        <v>392</v>
      </c>
      <c r="H23" s="60">
        <v>1112</v>
      </c>
      <c r="I23" s="22" t="s">
        <v>72</v>
      </c>
      <c r="J23" s="60">
        <v>55</v>
      </c>
      <c r="K23" s="60">
        <v>0</v>
      </c>
      <c r="L23" s="60">
        <v>51</v>
      </c>
      <c r="M23" s="60">
        <v>0</v>
      </c>
      <c r="N23" s="60">
        <v>0</v>
      </c>
      <c r="O23" s="22" t="s">
        <v>72</v>
      </c>
    </row>
    <row r="24" spans="1:15" ht="21.75" customHeight="1">
      <c r="A24" s="8" t="s">
        <v>15</v>
      </c>
      <c r="B24" s="60">
        <f t="shared" si="2"/>
        <v>1251</v>
      </c>
      <c r="C24" s="60">
        <v>57</v>
      </c>
      <c r="D24" s="60">
        <v>617</v>
      </c>
      <c r="E24" s="60">
        <v>280</v>
      </c>
      <c r="F24" s="60">
        <v>108</v>
      </c>
      <c r="G24" s="60">
        <v>104</v>
      </c>
      <c r="H24" s="60">
        <v>85</v>
      </c>
      <c r="I24" s="22" t="s">
        <v>72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22" t="s">
        <v>72</v>
      </c>
    </row>
    <row r="25" spans="1:15" ht="21.75" customHeight="1">
      <c r="A25" s="8" t="s">
        <v>16</v>
      </c>
      <c r="B25" s="60">
        <f t="shared" si="2"/>
        <v>4707</v>
      </c>
      <c r="C25" s="60">
        <v>333</v>
      </c>
      <c r="D25" s="60">
        <v>1814</v>
      </c>
      <c r="E25" s="60">
        <v>780</v>
      </c>
      <c r="F25" s="60">
        <v>735</v>
      </c>
      <c r="G25" s="60">
        <v>313</v>
      </c>
      <c r="H25" s="60">
        <v>652</v>
      </c>
      <c r="I25" s="22" t="s">
        <v>72</v>
      </c>
      <c r="J25" s="60">
        <v>23</v>
      </c>
      <c r="K25" s="60">
        <v>0</v>
      </c>
      <c r="L25" s="60">
        <v>51</v>
      </c>
      <c r="M25" s="60">
        <v>0</v>
      </c>
      <c r="N25" s="60">
        <v>6</v>
      </c>
      <c r="O25" s="22" t="s">
        <v>72</v>
      </c>
    </row>
    <row r="26" spans="1:15" ht="21.75" customHeight="1">
      <c r="A26" s="8" t="s">
        <v>17</v>
      </c>
      <c r="B26" s="60">
        <f t="shared" si="2"/>
        <v>6508</v>
      </c>
      <c r="C26" s="60">
        <v>591</v>
      </c>
      <c r="D26" s="60">
        <v>1851</v>
      </c>
      <c r="E26" s="60">
        <v>833</v>
      </c>
      <c r="F26" s="60">
        <v>1029</v>
      </c>
      <c r="G26" s="60">
        <v>193</v>
      </c>
      <c r="H26" s="60">
        <v>1967</v>
      </c>
      <c r="I26" s="22" t="s">
        <v>72</v>
      </c>
      <c r="J26" s="60">
        <v>0</v>
      </c>
      <c r="K26" s="60">
        <v>0</v>
      </c>
      <c r="L26" s="60">
        <v>44</v>
      </c>
      <c r="M26" s="60">
        <v>0</v>
      </c>
      <c r="N26" s="60">
        <v>0</v>
      </c>
      <c r="O26" s="22" t="s">
        <v>72</v>
      </c>
    </row>
    <row r="27" spans="1:15" ht="21.75" customHeight="1">
      <c r="A27" s="8" t="s">
        <v>18</v>
      </c>
      <c r="B27" s="60">
        <f t="shared" si="2"/>
        <v>15267</v>
      </c>
      <c r="C27" s="60">
        <v>1435</v>
      </c>
      <c r="D27" s="60">
        <v>4784</v>
      </c>
      <c r="E27" s="60">
        <v>2165</v>
      </c>
      <c r="F27" s="60">
        <v>1984</v>
      </c>
      <c r="G27" s="60">
        <v>582</v>
      </c>
      <c r="H27" s="60">
        <v>4001</v>
      </c>
      <c r="I27" s="22" t="s">
        <v>72</v>
      </c>
      <c r="J27" s="60">
        <v>137</v>
      </c>
      <c r="K27" s="60">
        <v>0</v>
      </c>
      <c r="L27" s="60">
        <v>155</v>
      </c>
      <c r="M27" s="60">
        <v>0</v>
      </c>
      <c r="N27" s="60">
        <v>24</v>
      </c>
      <c r="O27" s="22" t="s">
        <v>72</v>
      </c>
    </row>
    <row r="28" spans="1:15" ht="21.75" customHeight="1">
      <c r="A28" s="8" t="s">
        <v>19</v>
      </c>
      <c r="B28" s="60">
        <f t="shared" si="2"/>
        <v>4305</v>
      </c>
      <c r="C28" s="60">
        <v>396</v>
      </c>
      <c r="D28" s="60">
        <v>1246</v>
      </c>
      <c r="E28" s="60">
        <v>603</v>
      </c>
      <c r="F28" s="60">
        <v>643</v>
      </c>
      <c r="G28" s="60">
        <v>652</v>
      </c>
      <c r="H28" s="60">
        <v>610</v>
      </c>
      <c r="I28" s="22" t="s">
        <v>72</v>
      </c>
      <c r="J28" s="60">
        <v>80</v>
      </c>
      <c r="K28" s="60">
        <v>0</v>
      </c>
      <c r="L28" s="60">
        <v>62</v>
      </c>
      <c r="M28" s="60">
        <v>0</v>
      </c>
      <c r="N28" s="60">
        <v>13</v>
      </c>
      <c r="O28" s="22" t="s">
        <v>72</v>
      </c>
    </row>
    <row r="29" spans="1:15" ht="21.75" customHeight="1">
      <c r="A29" s="8" t="s">
        <v>20</v>
      </c>
      <c r="B29" s="60">
        <f t="shared" si="2"/>
        <v>9104</v>
      </c>
      <c r="C29" s="60">
        <v>758</v>
      </c>
      <c r="D29" s="60">
        <v>2918</v>
      </c>
      <c r="E29" s="60">
        <v>1742</v>
      </c>
      <c r="F29" s="60">
        <v>1463</v>
      </c>
      <c r="G29" s="60">
        <v>404</v>
      </c>
      <c r="H29" s="60">
        <v>1605</v>
      </c>
      <c r="I29" s="22" t="s">
        <v>72</v>
      </c>
      <c r="J29" s="60">
        <v>92</v>
      </c>
      <c r="K29" s="60">
        <v>0</v>
      </c>
      <c r="L29" s="60">
        <v>122</v>
      </c>
      <c r="M29" s="60">
        <v>0</v>
      </c>
      <c r="N29" s="60">
        <v>0</v>
      </c>
      <c r="O29" s="22" t="s">
        <v>72</v>
      </c>
    </row>
    <row r="30" spans="1:15" ht="21.75" customHeight="1">
      <c r="A30" s="4" t="s">
        <v>21</v>
      </c>
      <c r="B30" s="59">
        <f>SUM(C30:O30)</f>
        <v>1020</v>
      </c>
      <c r="C30" s="59">
        <f aca="true" t="shared" si="3" ref="C30:N30">C31+C32</f>
        <v>115</v>
      </c>
      <c r="D30" s="59">
        <f t="shared" si="3"/>
        <v>431</v>
      </c>
      <c r="E30" s="59">
        <f t="shared" si="3"/>
        <v>217</v>
      </c>
      <c r="F30" s="59">
        <f t="shared" si="3"/>
        <v>103</v>
      </c>
      <c r="G30" s="59">
        <f t="shared" si="3"/>
        <v>113</v>
      </c>
      <c r="H30" s="59">
        <f t="shared" si="3"/>
        <v>41</v>
      </c>
      <c r="I30" s="17" t="s">
        <v>72</v>
      </c>
      <c r="J30" s="59">
        <f t="shared" si="3"/>
        <v>0</v>
      </c>
      <c r="K30" s="59">
        <f t="shared" si="3"/>
        <v>0</v>
      </c>
      <c r="L30" s="59">
        <f t="shared" si="3"/>
        <v>0</v>
      </c>
      <c r="M30" s="59">
        <f t="shared" si="3"/>
        <v>0</v>
      </c>
      <c r="N30" s="59">
        <f t="shared" si="3"/>
        <v>0</v>
      </c>
      <c r="O30" s="17" t="s">
        <v>72</v>
      </c>
    </row>
    <row r="31" spans="1:15" ht="21.75" customHeight="1">
      <c r="A31" s="8" t="s">
        <v>22</v>
      </c>
      <c r="B31" s="60">
        <f>SUM(C31:O31)</f>
        <v>816</v>
      </c>
      <c r="C31" s="60">
        <v>92</v>
      </c>
      <c r="D31" s="60">
        <v>330</v>
      </c>
      <c r="E31" s="60">
        <v>167</v>
      </c>
      <c r="F31" s="60">
        <v>73</v>
      </c>
      <c r="G31" s="60">
        <v>113</v>
      </c>
      <c r="H31" s="60">
        <v>41</v>
      </c>
      <c r="I31" s="22" t="s">
        <v>72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22" t="s">
        <v>72</v>
      </c>
    </row>
    <row r="32" spans="1:15" ht="21.75" customHeight="1">
      <c r="A32" s="9" t="s">
        <v>23</v>
      </c>
      <c r="B32" s="61">
        <f>SUM(C32:O32)</f>
        <v>204</v>
      </c>
      <c r="C32" s="61">
        <v>23</v>
      </c>
      <c r="D32" s="61">
        <v>101</v>
      </c>
      <c r="E32" s="61">
        <v>50</v>
      </c>
      <c r="F32" s="61">
        <v>30</v>
      </c>
      <c r="G32" s="61">
        <v>0</v>
      </c>
      <c r="H32" s="61">
        <v>0</v>
      </c>
      <c r="I32" s="27" t="s">
        <v>72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27" t="s">
        <v>72</v>
      </c>
    </row>
    <row r="33" spans="1:14" ht="21.75" customHeight="1">
      <c r="A33" s="10" t="s">
        <v>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ht="16.5">
      <c r="A34" s="10" t="s">
        <v>94</v>
      </c>
    </row>
  </sheetData>
  <sheetProtection/>
  <mergeCells count="3">
    <mergeCell ref="A1:O1"/>
    <mergeCell ref="A2:O2"/>
    <mergeCell ref="A3:O3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O1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6.625" style="1" customWidth="1"/>
    <col min="4" max="4" width="8.00390625" style="1" customWidth="1"/>
    <col min="5" max="8" width="6.625" style="1" customWidth="1"/>
    <col min="9" max="10" width="5.625" style="1" customWidth="1"/>
    <col min="11" max="12" width="6.625" style="1" customWidth="1"/>
    <col min="13" max="13" width="5.125" style="1" customWidth="1"/>
    <col min="14" max="15" width="6.625" style="1" customWidth="1"/>
    <col min="16" max="16384" width="9.00390625" style="1" customWidth="1"/>
  </cols>
  <sheetData>
    <row r="1" spans="1:15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0.25" customHeight="1">
      <c r="A2" s="98" t="s">
        <v>88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54.75" customHeight="1">
      <c r="A4" s="11"/>
      <c r="B4" s="12" t="s">
        <v>38</v>
      </c>
      <c r="C4" s="13" t="s">
        <v>27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50</v>
      </c>
      <c r="I4" s="13" t="s">
        <v>68</v>
      </c>
      <c r="J4" s="13" t="s">
        <v>63</v>
      </c>
      <c r="K4" s="13" t="s">
        <v>39</v>
      </c>
      <c r="L4" s="13" t="s">
        <v>89</v>
      </c>
      <c r="M4" s="13" t="s">
        <v>43</v>
      </c>
      <c r="N4" s="14" t="s">
        <v>49</v>
      </c>
      <c r="O4" s="14" t="s">
        <v>69</v>
      </c>
    </row>
    <row r="5" spans="1:15" ht="21.75" customHeight="1">
      <c r="A5" s="2" t="s">
        <v>38</v>
      </c>
      <c r="B5" s="73">
        <f>SUM(C5:O5)</f>
        <v>274251</v>
      </c>
      <c r="C5" s="59">
        <f aca="true" t="shared" si="0" ref="C5:N5">C6+C30</f>
        <v>20894</v>
      </c>
      <c r="D5" s="59">
        <f t="shared" si="0"/>
        <v>102882</v>
      </c>
      <c r="E5" s="59">
        <f t="shared" si="0"/>
        <v>48285</v>
      </c>
      <c r="F5" s="59">
        <f t="shared" si="0"/>
        <v>33643</v>
      </c>
      <c r="G5" s="59">
        <f t="shared" si="0"/>
        <v>15504</v>
      </c>
      <c r="H5" s="59">
        <f t="shared" si="0"/>
        <v>46176</v>
      </c>
      <c r="I5" s="59">
        <v>2473</v>
      </c>
      <c r="J5" s="59">
        <f t="shared" si="0"/>
        <v>1693</v>
      </c>
      <c r="K5" s="59">
        <f t="shared" si="0"/>
        <v>24</v>
      </c>
      <c r="L5" s="59">
        <f t="shared" si="0"/>
        <v>2066</v>
      </c>
      <c r="M5" s="59">
        <f t="shared" si="0"/>
        <v>52</v>
      </c>
      <c r="N5" s="59">
        <f t="shared" si="0"/>
        <v>551</v>
      </c>
      <c r="O5" s="62">
        <v>8</v>
      </c>
    </row>
    <row r="6" spans="1:15" ht="21.75" customHeight="1">
      <c r="A6" s="52" t="s">
        <v>40</v>
      </c>
      <c r="B6" s="59">
        <f>SUM(C6:O6)</f>
        <v>273265</v>
      </c>
      <c r="C6" s="59">
        <f aca="true" t="shared" si="1" ref="C6:N6">SUM(C7:C29)</f>
        <v>20776</v>
      </c>
      <c r="D6" s="59">
        <f t="shared" si="1"/>
        <v>102497</v>
      </c>
      <c r="E6" s="59">
        <f t="shared" si="1"/>
        <v>48063</v>
      </c>
      <c r="F6" s="59">
        <f t="shared" si="1"/>
        <v>33536</v>
      </c>
      <c r="G6" s="59">
        <f t="shared" si="1"/>
        <v>15396</v>
      </c>
      <c r="H6" s="59">
        <f t="shared" si="1"/>
        <v>46130</v>
      </c>
      <c r="I6" s="59">
        <v>2473</v>
      </c>
      <c r="J6" s="59">
        <f t="shared" si="1"/>
        <v>1693</v>
      </c>
      <c r="K6" s="59">
        <f t="shared" si="1"/>
        <v>24</v>
      </c>
      <c r="L6" s="59">
        <f t="shared" si="1"/>
        <v>2066</v>
      </c>
      <c r="M6" s="59">
        <f t="shared" si="1"/>
        <v>52</v>
      </c>
      <c r="N6" s="59">
        <f t="shared" si="1"/>
        <v>551</v>
      </c>
      <c r="O6" s="62">
        <v>8</v>
      </c>
    </row>
    <row r="7" spans="1:15" ht="21.75" customHeight="1">
      <c r="A7" s="6" t="s">
        <v>41</v>
      </c>
      <c r="B7" s="60">
        <f>SUM(C7:O7)</f>
        <v>38544</v>
      </c>
      <c r="C7" s="60">
        <v>2363</v>
      </c>
      <c r="D7" s="60">
        <v>11895</v>
      </c>
      <c r="E7" s="60">
        <v>5927</v>
      </c>
      <c r="F7" s="60">
        <v>5859</v>
      </c>
      <c r="G7" s="60">
        <v>2182</v>
      </c>
      <c r="H7" s="60">
        <v>9660</v>
      </c>
      <c r="I7" s="22" t="s">
        <v>72</v>
      </c>
      <c r="J7" s="60">
        <v>377</v>
      </c>
      <c r="K7" s="60">
        <v>0</v>
      </c>
      <c r="L7" s="60">
        <v>207</v>
      </c>
      <c r="M7" s="60">
        <v>0</v>
      </c>
      <c r="N7" s="60">
        <v>74</v>
      </c>
      <c r="O7" s="22" t="s">
        <v>72</v>
      </c>
    </row>
    <row r="8" spans="1:15" ht="21.75" customHeight="1">
      <c r="A8" s="6" t="s">
        <v>42</v>
      </c>
      <c r="B8" s="60">
        <f aca="true" t="shared" si="2" ref="B8:B29">SUM(C8:O8)</f>
        <v>16730</v>
      </c>
      <c r="C8" s="60">
        <v>1360</v>
      </c>
      <c r="D8" s="60">
        <v>6079</v>
      </c>
      <c r="E8" s="60">
        <v>3136</v>
      </c>
      <c r="F8" s="60">
        <v>2243</v>
      </c>
      <c r="G8" s="60">
        <v>1252</v>
      </c>
      <c r="H8" s="60">
        <v>2232</v>
      </c>
      <c r="I8" s="22" t="s">
        <v>72</v>
      </c>
      <c r="J8" s="60">
        <v>250</v>
      </c>
      <c r="K8" s="60">
        <v>2</v>
      </c>
      <c r="L8" s="60">
        <v>160</v>
      </c>
      <c r="M8" s="60">
        <v>0</v>
      </c>
      <c r="N8" s="60">
        <v>16</v>
      </c>
      <c r="O8" s="22" t="s">
        <v>72</v>
      </c>
    </row>
    <row r="9" spans="1:15" ht="21.75" customHeight="1">
      <c r="A9" s="8" t="s">
        <v>0</v>
      </c>
      <c r="B9" s="60">
        <f t="shared" si="2"/>
        <v>36048</v>
      </c>
      <c r="C9" s="60">
        <v>2298</v>
      </c>
      <c r="D9" s="60">
        <v>15124</v>
      </c>
      <c r="E9" s="60">
        <v>6912</v>
      </c>
      <c r="F9" s="60">
        <v>4799</v>
      </c>
      <c r="G9" s="60">
        <v>1546</v>
      </c>
      <c r="H9" s="60">
        <v>4887</v>
      </c>
      <c r="I9" s="22" t="s">
        <v>72</v>
      </c>
      <c r="J9" s="60">
        <v>88</v>
      </c>
      <c r="K9" s="60">
        <v>0</v>
      </c>
      <c r="L9" s="60">
        <v>176</v>
      </c>
      <c r="M9" s="60">
        <v>18</v>
      </c>
      <c r="N9" s="60">
        <v>200</v>
      </c>
      <c r="O9" s="22" t="s">
        <v>72</v>
      </c>
    </row>
    <row r="10" spans="1:15" ht="21.75" customHeight="1">
      <c r="A10" s="8" t="s">
        <v>1</v>
      </c>
      <c r="B10" s="60">
        <f t="shared" si="2"/>
        <v>5483</v>
      </c>
      <c r="C10" s="60">
        <v>329</v>
      </c>
      <c r="D10" s="60">
        <v>2299</v>
      </c>
      <c r="E10" s="60">
        <v>1167</v>
      </c>
      <c r="F10" s="60">
        <v>458</v>
      </c>
      <c r="G10" s="60">
        <v>534</v>
      </c>
      <c r="H10" s="60">
        <v>567</v>
      </c>
      <c r="I10" s="22" t="s">
        <v>72</v>
      </c>
      <c r="J10" s="60">
        <v>31</v>
      </c>
      <c r="K10" s="60">
        <v>0</v>
      </c>
      <c r="L10" s="60">
        <v>74</v>
      </c>
      <c r="M10" s="60">
        <v>0</v>
      </c>
      <c r="N10" s="60">
        <v>24</v>
      </c>
      <c r="O10" s="22" t="s">
        <v>72</v>
      </c>
    </row>
    <row r="11" spans="1:15" ht="21.75" customHeight="1">
      <c r="A11" s="8" t="s">
        <v>2</v>
      </c>
      <c r="B11" s="60">
        <f t="shared" si="2"/>
        <v>23020</v>
      </c>
      <c r="C11" s="60">
        <v>2335</v>
      </c>
      <c r="D11" s="60">
        <v>8872</v>
      </c>
      <c r="E11" s="60">
        <v>4557</v>
      </c>
      <c r="F11" s="60">
        <v>2747</v>
      </c>
      <c r="G11" s="60">
        <v>776</v>
      </c>
      <c r="H11" s="60">
        <v>3359</v>
      </c>
      <c r="I11" s="22" t="s">
        <v>72</v>
      </c>
      <c r="J11" s="60">
        <v>90</v>
      </c>
      <c r="K11" s="60">
        <v>10</v>
      </c>
      <c r="L11" s="60">
        <v>229</v>
      </c>
      <c r="M11" s="60">
        <v>12</v>
      </c>
      <c r="N11" s="60">
        <v>33</v>
      </c>
      <c r="O11" s="22" t="s">
        <v>72</v>
      </c>
    </row>
    <row r="12" spans="1:15" ht="21.75" customHeight="1">
      <c r="A12" s="8" t="s">
        <v>3</v>
      </c>
      <c r="B12" s="60">
        <f t="shared" si="2"/>
        <v>5871</v>
      </c>
      <c r="C12" s="60">
        <v>614</v>
      </c>
      <c r="D12" s="60">
        <v>2495</v>
      </c>
      <c r="E12" s="60">
        <v>1142</v>
      </c>
      <c r="F12" s="60">
        <v>751</v>
      </c>
      <c r="G12" s="60">
        <v>68</v>
      </c>
      <c r="H12" s="60">
        <v>736</v>
      </c>
      <c r="I12" s="22" t="s">
        <v>72</v>
      </c>
      <c r="J12" s="60">
        <v>0</v>
      </c>
      <c r="K12" s="60">
        <v>0</v>
      </c>
      <c r="L12" s="60">
        <v>65</v>
      </c>
      <c r="M12" s="60">
        <v>0</v>
      </c>
      <c r="N12" s="60">
        <v>0</v>
      </c>
      <c r="O12" s="22" t="s">
        <v>72</v>
      </c>
    </row>
    <row r="13" spans="1:15" ht="21.75" customHeight="1">
      <c r="A13" s="8" t="s">
        <v>4</v>
      </c>
      <c r="B13" s="60">
        <f t="shared" si="2"/>
        <v>6938</v>
      </c>
      <c r="C13" s="60">
        <v>507</v>
      </c>
      <c r="D13" s="60">
        <v>2838</v>
      </c>
      <c r="E13" s="60">
        <v>1133</v>
      </c>
      <c r="F13" s="60">
        <v>947</v>
      </c>
      <c r="G13" s="60">
        <v>412</v>
      </c>
      <c r="H13" s="60">
        <v>1039</v>
      </c>
      <c r="I13" s="22" t="s">
        <v>72</v>
      </c>
      <c r="J13" s="60">
        <v>20</v>
      </c>
      <c r="K13" s="60">
        <v>0</v>
      </c>
      <c r="L13" s="60">
        <v>29</v>
      </c>
      <c r="M13" s="60">
        <v>13</v>
      </c>
      <c r="N13" s="60">
        <v>0</v>
      </c>
      <c r="O13" s="22" t="s">
        <v>72</v>
      </c>
    </row>
    <row r="14" spans="1:15" ht="21.75" customHeight="1">
      <c r="A14" s="8" t="s">
        <v>5</v>
      </c>
      <c r="B14" s="60">
        <f t="shared" si="2"/>
        <v>16709</v>
      </c>
      <c r="C14" s="60">
        <v>728</v>
      </c>
      <c r="D14" s="60">
        <v>7175</v>
      </c>
      <c r="E14" s="60">
        <v>3600</v>
      </c>
      <c r="F14" s="60">
        <v>2601</v>
      </c>
      <c r="G14" s="60">
        <v>580</v>
      </c>
      <c r="H14" s="60">
        <v>1743</v>
      </c>
      <c r="I14" s="22" t="s">
        <v>72</v>
      </c>
      <c r="J14" s="60">
        <v>112</v>
      </c>
      <c r="K14" s="60">
        <v>0</v>
      </c>
      <c r="L14" s="60">
        <v>170</v>
      </c>
      <c r="M14" s="60">
        <v>0</v>
      </c>
      <c r="N14" s="60">
        <v>0</v>
      </c>
      <c r="O14" s="22" t="s">
        <v>72</v>
      </c>
    </row>
    <row r="15" spans="1:15" ht="21.75" customHeight="1">
      <c r="A15" s="8" t="s">
        <v>6</v>
      </c>
      <c r="B15" s="60">
        <f t="shared" si="2"/>
        <v>13443</v>
      </c>
      <c r="C15" s="60">
        <v>846</v>
      </c>
      <c r="D15" s="60">
        <v>5656</v>
      </c>
      <c r="E15" s="60">
        <v>3006</v>
      </c>
      <c r="F15" s="60">
        <v>967</v>
      </c>
      <c r="G15" s="60">
        <v>1202</v>
      </c>
      <c r="H15" s="60">
        <v>1377</v>
      </c>
      <c r="I15" s="22" t="s">
        <v>72</v>
      </c>
      <c r="J15" s="60">
        <v>166</v>
      </c>
      <c r="K15" s="60">
        <v>12</v>
      </c>
      <c r="L15" s="60">
        <v>169</v>
      </c>
      <c r="M15" s="60">
        <v>0</v>
      </c>
      <c r="N15" s="60">
        <v>42</v>
      </c>
      <c r="O15" s="22" t="s">
        <v>72</v>
      </c>
    </row>
    <row r="16" spans="1:15" ht="21.75" customHeight="1">
      <c r="A16" s="8" t="s">
        <v>7</v>
      </c>
      <c r="B16" s="60">
        <f t="shared" si="2"/>
        <v>6106</v>
      </c>
      <c r="C16" s="60">
        <v>364</v>
      </c>
      <c r="D16" s="60">
        <v>2969</v>
      </c>
      <c r="E16" s="60">
        <v>1244</v>
      </c>
      <c r="F16" s="60">
        <v>536</v>
      </c>
      <c r="G16" s="60">
        <v>467</v>
      </c>
      <c r="H16" s="60">
        <v>439</v>
      </c>
      <c r="I16" s="22" t="s">
        <v>72</v>
      </c>
      <c r="J16" s="60">
        <v>0</v>
      </c>
      <c r="K16" s="60">
        <v>0</v>
      </c>
      <c r="L16" s="60">
        <v>87</v>
      </c>
      <c r="M16" s="60">
        <v>0</v>
      </c>
      <c r="N16" s="60">
        <v>0</v>
      </c>
      <c r="O16" s="22" t="s">
        <v>72</v>
      </c>
    </row>
    <row r="17" spans="1:15" ht="21.75" customHeight="1">
      <c r="A17" s="8" t="s">
        <v>8</v>
      </c>
      <c r="B17" s="60">
        <f t="shared" si="2"/>
        <v>7940</v>
      </c>
      <c r="C17" s="60">
        <v>828</v>
      </c>
      <c r="D17" s="60">
        <v>3335</v>
      </c>
      <c r="E17" s="60">
        <v>1343</v>
      </c>
      <c r="F17" s="60">
        <v>877</v>
      </c>
      <c r="G17" s="60">
        <v>635</v>
      </c>
      <c r="H17" s="60">
        <v>864</v>
      </c>
      <c r="I17" s="22" t="s">
        <v>72</v>
      </c>
      <c r="J17" s="60">
        <v>28</v>
      </c>
      <c r="K17" s="60">
        <v>0</v>
      </c>
      <c r="L17" s="60">
        <v>16</v>
      </c>
      <c r="M17" s="60">
        <v>9</v>
      </c>
      <c r="N17" s="60">
        <v>5</v>
      </c>
      <c r="O17" s="22" t="s">
        <v>72</v>
      </c>
    </row>
    <row r="18" spans="1:15" ht="21.75" customHeight="1">
      <c r="A18" s="8" t="s">
        <v>9</v>
      </c>
      <c r="B18" s="60">
        <f t="shared" si="2"/>
        <v>5866</v>
      </c>
      <c r="C18" s="60">
        <v>585</v>
      </c>
      <c r="D18" s="60">
        <v>2697</v>
      </c>
      <c r="E18" s="60">
        <v>1006</v>
      </c>
      <c r="F18" s="60">
        <v>347</v>
      </c>
      <c r="G18" s="60">
        <v>219</v>
      </c>
      <c r="H18" s="60">
        <v>981</v>
      </c>
      <c r="I18" s="22" t="s">
        <v>72</v>
      </c>
      <c r="J18" s="60">
        <v>0</v>
      </c>
      <c r="K18" s="60">
        <v>0</v>
      </c>
      <c r="L18" s="60">
        <v>4</v>
      </c>
      <c r="M18" s="60">
        <v>0</v>
      </c>
      <c r="N18" s="60">
        <v>27</v>
      </c>
      <c r="O18" s="22" t="s">
        <v>72</v>
      </c>
    </row>
    <row r="19" spans="1:15" ht="21.75" customHeight="1">
      <c r="A19" s="8" t="s">
        <v>10</v>
      </c>
      <c r="B19" s="60">
        <f t="shared" si="2"/>
        <v>14128</v>
      </c>
      <c r="C19" s="60">
        <v>1476</v>
      </c>
      <c r="D19" s="60">
        <v>4845</v>
      </c>
      <c r="E19" s="60">
        <v>1916</v>
      </c>
      <c r="F19" s="60">
        <v>1429</v>
      </c>
      <c r="G19" s="60">
        <v>956</v>
      </c>
      <c r="H19" s="60">
        <v>3329</v>
      </c>
      <c r="I19" s="22" t="s">
        <v>72</v>
      </c>
      <c r="J19" s="60">
        <v>97</v>
      </c>
      <c r="K19" s="60">
        <v>0</v>
      </c>
      <c r="L19" s="60">
        <v>61</v>
      </c>
      <c r="M19" s="60">
        <v>0</v>
      </c>
      <c r="N19" s="60">
        <v>19</v>
      </c>
      <c r="O19" s="22" t="s">
        <v>72</v>
      </c>
    </row>
    <row r="20" spans="1:15" ht="21.75" customHeight="1">
      <c r="A20" s="8" t="s">
        <v>11</v>
      </c>
      <c r="B20" s="60">
        <f t="shared" si="2"/>
        <v>14123</v>
      </c>
      <c r="C20" s="60">
        <v>1429</v>
      </c>
      <c r="D20" s="60">
        <v>5249</v>
      </c>
      <c r="E20" s="60">
        <v>2336</v>
      </c>
      <c r="F20" s="60">
        <v>1282</v>
      </c>
      <c r="G20" s="60">
        <v>965</v>
      </c>
      <c r="H20" s="60">
        <v>2751</v>
      </c>
      <c r="I20" s="22" t="s">
        <v>72</v>
      </c>
      <c r="J20" s="60">
        <v>16</v>
      </c>
      <c r="K20" s="60">
        <v>0</v>
      </c>
      <c r="L20" s="60">
        <v>63</v>
      </c>
      <c r="M20" s="60">
        <v>0</v>
      </c>
      <c r="N20" s="60">
        <v>32</v>
      </c>
      <c r="O20" s="22" t="s">
        <v>72</v>
      </c>
    </row>
    <row r="21" spans="1:15" ht="21.75" customHeight="1">
      <c r="A21" s="8" t="s">
        <v>12</v>
      </c>
      <c r="B21" s="60">
        <f t="shared" si="2"/>
        <v>9838</v>
      </c>
      <c r="C21" s="60">
        <v>583</v>
      </c>
      <c r="D21" s="60">
        <v>4216</v>
      </c>
      <c r="E21" s="60">
        <v>1820</v>
      </c>
      <c r="F21" s="60">
        <v>845</v>
      </c>
      <c r="G21" s="60">
        <v>603</v>
      </c>
      <c r="H21" s="60">
        <v>1668</v>
      </c>
      <c r="I21" s="22" t="s">
        <v>72</v>
      </c>
      <c r="J21" s="60">
        <v>0</v>
      </c>
      <c r="K21" s="60">
        <v>0</v>
      </c>
      <c r="L21" s="60">
        <v>62</v>
      </c>
      <c r="M21" s="60">
        <v>0</v>
      </c>
      <c r="N21" s="60">
        <v>41</v>
      </c>
      <c r="O21" s="22" t="s">
        <v>72</v>
      </c>
    </row>
    <row r="22" spans="1:15" ht="21.75" customHeight="1">
      <c r="A22" s="8" t="s">
        <v>13</v>
      </c>
      <c r="B22" s="60">
        <f t="shared" si="2"/>
        <v>3151</v>
      </c>
      <c r="C22" s="60">
        <v>235</v>
      </c>
      <c r="D22" s="60">
        <v>1507</v>
      </c>
      <c r="E22" s="60">
        <v>624</v>
      </c>
      <c r="F22" s="60">
        <v>243</v>
      </c>
      <c r="G22" s="60">
        <v>341</v>
      </c>
      <c r="H22" s="60">
        <v>168</v>
      </c>
      <c r="I22" s="22" t="s">
        <v>72</v>
      </c>
      <c r="J22" s="60">
        <v>0</v>
      </c>
      <c r="K22" s="60">
        <v>0</v>
      </c>
      <c r="L22" s="60">
        <v>33</v>
      </c>
      <c r="M22" s="60">
        <v>0</v>
      </c>
      <c r="N22" s="60">
        <v>0</v>
      </c>
      <c r="O22" s="22" t="s">
        <v>72</v>
      </c>
    </row>
    <row r="23" spans="1:15" ht="21.75" customHeight="1">
      <c r="A23" s="8" t="s">
        <v>14</v>
      </c>
      <c r="B23" s="60">
        <f t="shared" si="2"/>
        <v>5438</v>
      </c>
      <c r="C23" s="60">
        <v>322</v>
      </c>
      <c r="D23" s="60">
        <v>2045</v>
      </c>
      <c r="E23" s="60">
        <v>930</v>
      </c>
      <c r="F23" s="60">
        <v>508</v>
      </c>
      <c r="G23" s="60">
        <v>389</v>
      </c>
      <c r="H23" s="60">
        <v>1136</v>
      </c>
      <c r="I23" s="22" t="s">
        <v>72</v>
      </c>
      <c r="J23" s="60">
        <v>65</v>
      </c>
      <c r="K23" s="60">
        <v>0</v>
      </c>
      <c r="L23" s="60">
        <v>43</v>
      </c>
      <c r="M23" s="60">
        <v>0</v>
      </c>
      <c r="N23" s="60">
        <v>0</v>
      </c>
      <c r="O23" s="22" t="s">
        <v>72</v>
      </c>
    </row>
    <row r="24" spans="1:15" ht="21.75" customHeight="1">
      <c r="A24" s="8" t="s">
        <v>15</v>
      </c>
      <c r="B24" s="60">
        <f t="shared" si="2"/>
        <v>1247</v>
      </c>
      <c r="C24" s="60">
        <v>55</v>
      </c>
      <c r="D24" s="60">
        <v>601</v>
      </c>
      <c r="E24" s="60">
        <v>278</v>
      </c>
      <c r="F24" s="60">
        <v>108</v>
      </c>
      <c r="G24" s="60">
        <v>110</v>
      </c>
      <c r="H24" s="60">
        <v>95</v>
      </c>
      <c r="I24" s="22" t="s">
        <v>72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22" t="s">
        <v>72</v>
      </c>
    </row>
    <row r="25" spans="1:15" ht="21.75" customHeight="1">
      <c r="A25" s="8" t="s">
        <v>16</v>
      </c>
      <c r="B25" s="60">
        <f t="shared" si="2"/>
        <v>4692</v>
      </c>
      <c r="C25" s="60">
        <v>321</v>
      </c>
      <c r="D25" s="60">
        <v>1786</v>
      </c>
      <c r="E25" s="60">
        <v>773</v>
      </c>
      <c r="F25" s="60">
        <v>756</v>
      </c>
      <c r="G25" s="60">
        <v>329</v>
      </c>
      <c r="H25" s="60">
        <v>650</v>
      </c>
      <c r="I25" s="22" t="s">
        <v>72</v>
      </c>
      <c r="J25" s="60">
        <v>22</v>
      </c>
      <c r="K25" s="60">
        <v>0</v>
      </c>
      <c r="L25" s="60">
        <v>50</v>
      </c>
      <c r="M25" s="60">
        <v>0</v>
      </c>
      <c r="N25" s="60">
        <v>5</v>
      </c>
      <c r="O25" s="22" t="s">
        <v>72</v>
      </c>
    </row>
    <row r="26" spans="1:15" ht="21.75" customHeight="1">
      <c r="A26" s="8" t="s">
        <v>17</v>
      </c>
      <c r="B26" s="60">
        <f t="shared" si="2"/>
        <v>6582</v>
      </c>
      <c r="C26" s="60">
        <v>594</v>
      </c>
      <c r="D26" s="60">
        <v>1874</v>
      </c>
      <c r="E26" s="60">
        <v>797</v>
      </c>
      <c r="F26" s="60">
        <v>1061</v>
      </c>
      <c r="G26" s="60">
        <v>202</v>
      </c>
      <c r="H26" s="60">
        <v>2014</v>
      </c>
      <c r="I26" s="22" t="s">
        <v>72</v>
      </c>
      <c r="J26" s="60">
        <v>0</v>
      </c>
      <c r="K26" s="60">
        <v>0</v>
      </c>
      <c r="L26" s="60">
        <v>40</v>
      </c>
      <c r="M26" s="60">
        <v>0</v>
      </c>
      <c r="N26" s="60">
        <v>0</v>
      </c>
      <c r="O26" s="22" t="s">
        <v>72</v>
      </c>
    </row>
    <row r="27" spans="1:15" ht="21.75" customHeight="1">
      <c r="A27" s="8" t="s">
        <v>18</v>
      </c>
      <c r="B27" s="60">
        <f t="shared" si="2"/>
        <v>15521</v>
      </c>
      <c r="C27" s="60">
        <v>1434</v>
      </c>
      <c r="D27" s="60">
        <v>4826</v>
      </c>
      <c r="E27" s="60">
        <v>2156</v>
      </c>
      <c r="F27" s="60">
        <v>2007</v>
      </c>
      <c r="G27" s="60">
        <v>599</v>
      </c>
      <c r="H27" s="60">
        <v>4168</v>
      </c>
      <c r="I27" s="22" t="s">
        <v>72</v>
      </c>
      <c r="J27" s="60">
        <v>164</v>
      </c>
      <c r="K27" s="60">
        <v>0</v>
      </c>
      <c r="L27" s="60">
        <v>147</v>
      </c>
      <c r="M27" s="60">
        <v>0</v>
      </c>
      <c r="N27" s="60">
        <v>20</v>
      </c>
      <c r="O27" s="22" t="s">
        <v>72</v>
      </c>
    </row>
    <row r="28" spans="1:15" ht="21.75" customHeight="1">
      <c r="A28" s="8" t="s">
        <v>19</v>
      </c>
      <c r="B28" s="60">
        <f t="shared" si="2"/>
        <v>4303</v>
      </c>
      <c r="C28" s="60">
        <v>394</v>
      </c>
      <c r="D28" s="60">
        <v>1234</v>
      </c>
      <c r="E28" s="60">
        <v>630</v>
      </c>
      <c r="F28" s="60">
        <v>641</v>
      </c>
      <c r="G28" s="60">
        <v>633</v>
      </c>
      <c r="H28" s="60">
        <v>615</v>
      </c>
      <c r="I28" s="22" t="s">
        <v>72</v>
      </c>
      <c r="J28" s="60">
        <v>79</v>
      </c>
      <c r="K28" s="60">
        <v>0</v>
      </c>
      <c r="L28" s="60">
        <v>64</v>
      </c>
      <c r="M28" s="60">
        <v>0</v>
      </c>
      <c r="N28" s="60">
        <v>13</v>
      </c>
      <c r="O28" s="22" t="s">
        <v>72</v>
      </c>
    </row>
    <row r="29" spans="1:15" ht="21.75" customHeight="1">
      <c r="A29" s="8" t="s">
        <v>20</v>
      </c>
      <c r="B29" s="60">
        <f t="shared" si="2"/>
        <v>9063</v>
      </c>
      <c r="C29" s="60">
        <v>776</v>
      </c>
      <c r="D29" s="60">
        <v>2880</v>
      </c>
      <c r="E29" s="60">
        <v>1630</v>
      </c>
      <c r="F29" s="60">
        <v>1524</v>
      </c>
      <c r="G29" s="60">
        <v>396</v>
      </c>
      <c r="H29" s="60">
        <v>1652</v>
      </c>
      <c r="I29" s="22" t="s">
        <v>72</v>
      </c>
      <c r="J29" s="60">
        <v>88</v>
      </c>
      <c r="K29" s="60">
        <v>0</v>
      </c>
      <c r="L29" s="60">
        <v>117</v>
      </c>
      <c r="M29" s="60">
        <v>0</v>
      </c>
      <c r="N29" s="60">
        <v>0</v>
      </c>
      <c r="O29" s="22" t="s">
        <v>72</v>
      </c>
    </row>
    <row r="30" spans="1:15" ht="21.75" customHeight="1">
      <c r="A30" s="4" t="s">
        <v>21</v>
      </c>
      <c r="B30" s="59">
        <f>SUM(C30:O30)</f>
        <v>986</v>
      </c>
      <c r="C30" s="59">
        <f aca="true" t="shared" si="3" ref="C30:N30">C31+C32</f>
        <v>118</v>
      </c>
      <c r="D30" s="59">
        <f t="shared" si="3"/>
        <v>385</v>
      </c>
      <c r="E30" s="59">
        <f t="shared" si="3"/>
        <v>222</v>
      </c>
      <c r="F30" s="59">
        <f t="shared" si="3"/>
        <v>107</v>
      </c>
      <c r="G30" s="59">
        <f t="shared" si="3"/>
        <v>108</v>
      </c>
      <c r="H30" s="59">
        <f t="shared" si="3"/>
        <v>46</v>
      </c>
      <c r="I30" s="59" t="s">
        <v>72</v>
      </c>
      <c r="J30" s="59">
        <f t="shared" si="3"/>
        <v>0</v>
      </c>
      <c r="K30" s="59">
        <f t="shared" si="3"/>
        <v>0</v>
      </c>
      <c r="L30" s="59">
        <f t="shared" si="3"/>
        <v>0</v>
      </c>
      <c r="M30" s="59">
        <f t="shared" si="3"/>
        <v>0</v>
      </c>
      <c r="N30" s="59">
        <f t="shared" si="3"/>
        <v>0</v>
      </c>
      <c r="O30" s="59" t="s">
        <v>72</v>
      </c>
    </row>
    <row r="31" spans="1:15" ht="21.75" customHeight="1">
      <c r="A31" s="8" t="s">
        <v>22</v>
      </c>
      <c r="B31" s="60">
        <f>SUM(C31:O31)</f>
        <v>786</v>
      </c>
      <c r="C31" s="60">
        <v>99</v>
      </c>
      <c r="D31" s="60">
        <v>297</v>
      </c>
      <c r="E31" s="60">
        <v>160</v>
      </c>
      <c r="F31" s="60">
        <v>76</v>
      </c>
      <c r="G31" s="60">
        <v>108</v>
      </c>
      <c r="H31" s="60">
        <v>46</v>
      </c>
      <c r="I31" s="22" t="s">
        <v>72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22" t="s">
        <v>72</v>
      </c>
    </row>
    <row r="32" spans="1:15" ht="21.75" customHeight="1">
      <c r="A32" s="9" t="s">
        <v>23</v>
      </c>
      <c r="B32" s="61">
        <f>SUM(C32:O32)</f>
        <v>200</v>
      </c>
      <c r="C32" s="61">
        <v>19</v>
      </c>
      <c r="D32" s="61">
        <v>88</v>
      </c>
      <c r="E32" s="61">
        <v>62</v>
      </c>
      <c r="F32" s="61">
        <v>31</v>
      </c>
      <c r="G32" s="61">
        <v>0</v>
      </c>
      <c r="H32" s="61">
        <v>0</v>
      </c>
      <c r="I32" s="27" t="s">
        <v>72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27" t="s">
        <v>72</v>
      </c>
    </row>
    <row r="33" spans="1:14" ht="21.75" customHeight="1">
      <c r="A33" s="10" t="s">
        <v>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ht="16.5">
      <c r="A34" s="10" t="s">
        <v>94</v>
      </c>
    </row>
  </sheetData>
  <sheetProtection/>
  <mergeCells count="3">
    <mergeCell ref="A1:O1"/>
    <mergeCell ref="A2:O2"/>
    <mergeCell ref="A3:O3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N1"/>
    </sheetView>
  </sheetViews>
  <sheetFormatPr defaultColWidth="9.00390625" defaultRowHeight="16.5"/>
  <cols>
    <col min="1" max="1" width="8.625" style="30" customWidth="1"/>
    <col min="2" max="2" width="8.125" style="30" customWidth="1"/>
    <col min="3" max="3" width="6.625" style="30" customWidth="1"/>
    <col min="4" max="4" width="8.00390625" style="30" customWidth="1"/>
    <col min="5" max="8" width="6.625" style="30" customWidth="1"/>
    <col min="9" max="9" width="5.625" style="30" customWidth="1"/>
    <col min="10" max="14" width="6.625" style="30" customWidth="1"/>
    <col min="15" max="16384" width="9.00390625" style="30" customWidth="1"/>
  </cols>
  <sheetData>
    <row r="1" spans="1:14" ht="24.7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3" ht="20.25" customHeight="1">
      <c r="A2" s="101">
        <v>94</v>
      </c>
      <c r="B2" s="101"/>
      <c r="C2" s="101"/>
      <c r="D2" s="101"/>
      <c r="E2" s="101"/>
      <c r="F2" s="101"/>
      <c r="G2" s="102" t="str">
        <f>"SY"&amp;A2+1911&amp;"-"&amp;A2+1912</f>
        <v>SY2005-2006</v>
      </c>
      <c r="H2" s="102"/>
      <c r="I2" s="102"/>
      <c r="J2" s="102"/>
      <c r="K2" s="102"/>
      <c r="L2" s="102"/>
      <c r="M2" s="102"/>
    </row>
    <row r="3" spans="1:14" ht="15" customHeight="1">
      <c r="A3" s="103" t="s">
        <v>180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54.75" customHeight="1">
      <c r="A4" s="31"/>
      <c r="B4" s="32" t="s">
        <v>28</v>
      </c>
      <c r="C4" s="33" t="s">
        <v>27</v>
      </c>
      <c r="D4" s="33" t="s">
        <v>44</v>
      </c>
      <c r="E4" s="33" t="s">
        <v>45</v>
      </c>
      <c r="F4" s="33" t="s">
        <v>46</v>
      </c>
      <c r="G4" s="33" t="s">
        <v>47</v>
      </c>
      <c r="H4" s="33" t="s">
        <v>50</v>
      </c>
      <c r="I4" s="33" t="s">
        <v>68</v>
      </c>
      <c r="J4" s="33" t="s">
        <v>63</v>
      </c>
      <c r="K4" s="33" t="s">
        <v>89</v>
      </c>
      <c r="L4" s="33" t="s">
        <v>43</v>
      </c>
      <c r="M4" s="34" t="s">
        <v>49</v>
      </c>
      <c r="N4" s="34" t="s">
        <v>69</v>
      </c>
    </row>
    <row r="5" spans="1:14" ht="21.75" customHeight="1">
      <c r="A5" s="35" t="s">
        <v>28</v>
      </c>
      <c r="B5" s="73">
        <f aca="true" t="shared" si="0" ref="B5:B17">SUM(C5:N5)</f>
        <v>275743</v>
      </c>
      <c r="C5" s="17">
        <f aca="true" t="shared" si="1" ref="C5:M5">C6+C30</f>
        <v>21833</v>
      </c>
      <c r="D5" s="17">
        <f t="shared" si="1"/>
        <v>101662</v>
      </c>
      <c r="E5" s="17">
        <f t="shared" si="1"/>
        <v>48797</v>
      </c>
      <c r="F5" s="17">
        <f t="shared" si="1"/>
        <v>34112</v>
      </c>
      <c r="G5" s="17">
        <f t="shared" si="1"/>
        <v>15590</v>
      </c>
      <c r="H5" s="17">
        <f t="shared" si="1"/>
        <v>47317</v>
      </c>
      <c r="I5" s="17">
        <v>2284</v>
      </c>
      <c r="J5" s="17">
        <f t="shared" si="1"/>
        <v>1709</v>
      </c>
      <c r="K5" s="17">
        <f t="shared" si="1"/>
        <v>1924</v>
      </c>
      <c r="L5" s="17">
        <f t="shared" si="1"/>
        <v>51</v>
      </c>
      <c r="M5" s="17">
        <f t="shared" si="1"/>
        <v>457</v>
      </c>
      <c r="N5" s="69">
        <v>7</v>
      </c>
    </row>
    <row r="6" spans="1:14" ht="21.75" customHeight="1">
      <c r="A6" s="56" t="s">
        <v>24</v>
      </c>
      <c r="B6" s="17">
        <f t="shared" si="0"/>
        <v>274691</v>
      </c>
      <c r="C6" s="17">
        <f aca="true" t="shared" si="2" ref="C6:M6">SUM(C7:C29)</f>
        <v>21695</v>
      </c>
      <c r="D6" s="17">
        <f t="shared" si="2"/>
        <v>101226</v>
      </c>
      <c r="E6" s="17">
        <f t="shared" si="2"/>
        <v>48580</v>
      </c>
      <c r="F6" s="17">
        <f t="shared" si="2"/>
        <v>34005</v>
      </c>
      <c r="G6" s="17">
        <f t="shared" si="2"/>
        <v>15485</v>
      </c>
      <c r="H6" s="17">
        <f t="shared" si="2"/>
        <v>47268</v>
      </c>
      <c r="I6" s="17">
        <v>2284</v>
      </c>
      <c r="J6" s="17">
        <f t="shared" si="2"/>
        <v>1709</v>
      </c>
      <c r="K6" s="17">
        <f t="shared" si="2"/>
        <v>1924</v>
      </c>
      <c r="L6" s="17">
        <f t="shared" si="2"/>
        <v>51</v>
      </c>
      <c r="M6" s="17">
        <f t="shared" si="2"/>
        <v>457</v>
      </c>
      <c r="N6" s="68">
        <v>7</v>
      </c>
    </row>
    <row r="7" spans="1:14" ht="21.75" customHeight="1">
      <c r="A7" s="38" t="s">
        <v>25</v>
      </c>
      <c r="B7" s="22">
        <f t="shared" si="0"/>
        <v>39349</v>
      </c>
      <c r="C7" s="22">
        <v>3005</v>
      </c>
      <c r="D7" s="22">
        <v>11824</v>
      </c>
      <c r="E7" s="22">
        <v>5804</v>
      </c>
      <c r="F7" s="22">
        <v>5989</v>
      </c>
      <c r="G7" s="22">
        <v>2244</v>
      </c>
      <c r="H7" s="22">
        <v>9803</v>
      </c>
      <c r="I7" s="22" t="s">
        <v>72</v>
      </c>
      <c r="J7" s="22">
        <v>392</v>
      </c>
      <c r="K7" s="22">
        <v>219</v>
      </c>
      <c r="L7" s="22">
        <v>0</v>
      </c>
      <c r="M7" s="22">
        <v>69</v>
      </c>
      <c r="N7" s="22" t="s">
        <v>72</v>
      </c>
    </row>
    <row r="8" spans="1:14" ht="21.75" customHeight="1">
      <c r="A8" s="38" t="s">
        <v>26</v>
      </c>
      <c r="B8" s="22">
        <f t="shared" si="0"/>
        <v>17126</v>
      </c>
      <c r="C8" s="22">
        <v>1794</v>
      </c>
      <c r="D8" s="22">
        <v>6026</v>
      </c>
      <c r="E8" s="22">
        <v>3154</v>
      </c>
      <c r="F8" s="22">
        <v>2227</v>
      </c>
      <c r="G8" s="22">
        <v>1243</v>
      </c>
      <c r="H8" s="22">
        <v>2300</v>
      </c>
      <c r="I8" s="22" t="s">
        <v>72</v>
      </c>
      <c r="J8" s="22">
        <v>230</v>
      </c>
      <c r="K8" s="22">
        <v>135</v>
      </c>
      <c r="L8" s="22">
        <v>0</v>
      </c>
      <c r="M8" s="22">
        <v>17</v>
      </c>
      <c r="N8" s="22" t="s">
        <v>72</v>
      </c>
    </row>
    <row r="9" spans="1:14" ht="21.75" customHeight="1">
      <c r="A9" s="39" t="s">
        <v>0</v>
      </c>
      <c r="B9" s="22">
        <f t="shared" si="0"/>
        <v>35901.610244988864</v>
      </c>
      <c r="C9" s="22">
        <v>2414.6102449888645</v>
      </c>
      <c r="D9" s="22">
        <v>14857</v>
      </c>
      <c r="E9" s="22">
        <v>6985</v>
      </c>
      <c r="F9" s="22">
        <v>4769</v>
      </c>
      <c r="G9" s="22">
        <v>1567</v>
      </c>
      <c r="H9" s="22">
        <v>4885</v>
      </c>
      <c r="I9" s="22" t="s">
        <v>72</v>
      </c>
      <c r="J9" s="22">
        <v>86</v>
      </c>
      <c r="K9" s="22">
        <v>165</v>
      </c>
      <c r="L9" s="22">
        <v>18</v>
      </c>
      <c r="M9" s="22">
        <v>155</v>
      </c>
      <c r="N9" s="22" t="s">
        <v>72</v>
      </c>
    </row>
    <row r="10" spans="1:14" ht="21.75" customHeight="1">
      <c r="A10" s="39" t="s">
        <v>1</v>
      </c>
      <c r="B10" s="22">
        <f t="shared" si="0"/>
        <v>5583.772828507796</v>
      </c>
      <c r="C10" s="22">
        <v>421.7728285077951</v>
      </c>
      <c r="D10" s="22">
        <v>2290</v>
      </c>
      <c r="E10" s="22">
        <v>1186</v>
      </c>
      <c r="F10" s="22">
        <v>473</v>
      </c>
      <c r="G10" s="22">
        <v>515</v>
      </c>
      <c r="H10" s="22">
        <v>573</v>
      </c>
      <c r="I10" s="22" t="s">
        <v>72</v>
      </c>
      <c r="J10" s="22">
        <v>30</v>
      </c>
      <c r="K10" s="22">
        <v>68</v>
      </c>
      <c r="L10" s="22">
        <v>0</v>
      </c>
      <c r="M10" s="22">
        <v>27</v>
      </c>
      <c r="N10" s="22" t="s">
        <v>72</v>
      </c>
    </row>
    <row r="11" spans="1:14" ht="21.75" customHeight="1">
      <c r="A11" s="39" t="s">
        <v>2</v>
      </c>
      <c r="B11" s="22">
        <f t="shared" si="0"/>
        <v>22782.610244988864</v>
      </c>
      <c r="C11" s="22">
        <v>1710.6102449888642</v>
      </c>
      <c r="D11" s="22">
        <v>8847</v>
      </c>
      <c r="E11" s="22">
        <v>4679</v>
      </c>
      <c r="F11" s="22">
        <v>2780</v>
      </c>
      <c r="G11" s="22">
        <v>778</v>
      </c>
      <c r="H11" s="22">
        <v>3624</v>
      </c>
      <c r="I11" s="22" t="s">
        <v>72</v>
      </c>
      <c r="J11" s="22">
        <v>88</v>
      </c>
      <c r="K11" s="22">
        <v>236</v>
      </c>
      <c r="L11" s="22">
        <v>10</v>
      </c>
      <c r="M11" s="22">
        <v>30</v>
      </c>
      <c r="N11" s="22" t="s">
        <v>72</v>
      </c>
    </row>
    <row r="12" spans="1:14" ht="21.75" customHeight="1">
      <c r="A12" s="39" t="s">
        <v>3</v>
      </c>
      <c r="B12" s="22">
        <f t="shared" si="0"/>
        <v>6050.198218262806</v>
      </c>
      <c r="C12" s="22">
        <v>743.1982182628063</v>
      </c>
      <c r="D12" s="22">
        <v>2465</v>
      </c>
      <c r="E12" s="22">
        <v>1177</v>
      </c>
      <c r="F12" s="22">
        <v>792</v>
      </c>
      <c r="G12" s="22">
        <v>69</v>
      </c>
      <c r="H12" s="22">
        <v>745</v>
      </c>
      <c r="I12" s="22" t="s">
        <v>72</v>
      </c>
      <c r="J12" s="22">
        <v>0</v>
      </c>
      <c r="K12" s="22">
        <v>59</v>
      </c>
      <c r="L12" s="22">
        <v>0</v>
      </c>
      <c r="M12" s="22">
        <v>0</v>
      </c>
      <c r="N12" s="22" t="s">
        <v>72</v>
      </c>
    </row>
    <row r="13" spans="1:14" ht="21.75" customHeight="1">
      <c r="A13" s="39" t="s">
        <v>4</v>
      </c>
      <c r="B13" s="22">
        <f t="shared" si="0"/>
        <v>6968.12026726058</v>
      </c>
      <c r="C13" s="22">
        <v>522.120267260579</v>
      </c>
      <c r="D13" s="22">
        <v>2794</v>
      </c>
      <c r="E13" s="22">
        <v>1148</v>
      </c>
      <c r="F13" s="22">
        <v>942</v>
      </c>
      <c r="G13" s="22">
        <v>414</v>
      </c>
      <c r="H13" s="22">
        <v>1083</v>
      </c>
      <c r="I13" s="22" t="s">
        <v>72</v>
      </c>
      <c r="J13" s="22">
        <v>20</v>
      </c>
      <c r="K13" s="22">
        <v>30</v>
      </c>
      <c r="L13" s="22">
        <v>15</v>
      </c>
      <c r="M13" s="22">
        <v>0</v>
      </c>
      <c r="N13" s="22" t="s">
        <v>72</v>
      </c>
    </row>
    <row r="14" spans="1:14" ht="21.75" customHeight="1">
      <c r="A14" s="39" t="s">
        <v>5</v>
      </c>
      <c r="B14" s="22">
        <f t="shared" si="0"/>
        <v>17050.670378619154</v>
      </c>
      <c r="C14" s="22">
        <v>915.6703786191537</v>
      </c>
      <c r="D14" s="22">
        <v>7061</v>
      </c>
      <c r="E14" s="22">
        <v>3691</v>
      </c>
      <c r="F14" s="22">
        <v>2710</v>
      </c>
      <c r="G14" s="22">
        <v>588</v>
      </c>
      <c r="H14" s="22">
        <v>1803</v>
      </c>
      <c r="I14" s="22" t="s">
        <v>72</v>
      </c>
      <c r="J14" s="22">
        <v>113</v>
      </c>
      <c r="K14" s="22">
        <v>169</v>
      </c>
      <c r="L14" s="22">
        <v>0</v>
      </c>
      <c r="M14" s="22">
        <v>0</v>
      </c>
      <c r="N14" s="22" t="s">
        <v>72</v>
      </c>
    </row>
    <row r="15" spans="1:14" ht="21.75" customHeight="1">
      <c r="A15" s="39" t="s">
        <v>6</v>
      </c>
      <c r="B15" s="22">
        <f t="shared" si="0"/>
        <v>13395.32293986637</v>
      </c>
      <c r="C15" s="22">
        <v>815.3229398663698</v>
      </c>
      <c r="D15" s="22">
        <v>5548</v>
      </c>
      <c r="E15" s="22">
        <v>3024</v>
      </c>
      <c r="F15" s="22">
        <v>995</v>
      </c>
      <c r="G15" s="22">
        <v>1226</v>
      </c>
      <c r="H15" s="22">
        <v>1431</v>
      </c>
      <c r="I15" s="22" t="s">
        <v>72</v>
      </c>
      <c r="J15" s="22">
        <v>177</v>
      </c>
      <c r="K15" s="22">
        <v>149</v>
      </c>
      <c r="L15" s="22">
        <v>0</v>
      </c>
      <c r="M15" s="22">
        <v>30</v>
      </c>
      <c r="N15" s="22" t="s">
        <v>72</v>
      </c>
    </row>
    <row r="16" spans="1:14" ht="21.75" customHeight="1">
      <c r="A16" s="39" t="s">
        <v>7</v>
      </c>
      <c r="B16" s="22">
        <f t="shared" si="0"/>
        <v>6103.80846325167</v>
      </c>
      <c r="C16" s="22">
        <v>341.8084632516704</v>
      </c>
      <c r="D16" s="22">
        <v>2933</v>
      </c>
      <c r="E16" s="22">
        <v>1273</v>
      </c>
      <c r="F16" s="22">
        <v>553</v>
      </c>
      <c r="G16" s="22">
        <v>461</v>
      </c>
      <c r="H16" s="22">
        <v>450</v>
      </c>
      <c r="I16" s="22" t="s">
        <v>72</v>
      </c>
      <c r="J16" s="22">
        <v>0</v>
      </c>
      <c r="K16" s="22">
        <v>79</v>
      </c>
      <c r="L16" s="22">
        <v>0</v>
      </c>
      <c r="M16" s="22">
        <v>13</v>
      </c>
      <c r="N16" s="22" t="s">
        <v>72</v>
      </c>
    </row>
    <row r="17" spans="1:14" ht="21.75" customHeight="1">
      <c r="A17" s="39" t="s">
        <v>8</v>
      </c>
      <c r="B17" s="22">
        <f t="shared" si="0"/>
        <v>7959.43429844098</v>
      </c>
      <c r="C17" s="22">
        <v>829.43429844098</v>
      </c>
      <c r="D17" s="22">
        <v>3348</v>
      </c>
      <c r="E17" s="22">
        <v>1336</v>
      </c>
      <c r="F17" s="22">
        <v>850</v>
      </c>
      <c r="G17" s="22">
        <v>658</v>
      </c>
      <c r="H17" s="22">
        <v>868</v>
      </c>
      <c r="I17" s="22" t="s">
        <v>72</v>
      </c>
      <c r="J17" s="22">
        <v>37</v>
      </c>
      <c r="K17" s="22">
        <v>20</v>
      </c>
      <c r="L17" s="22">
        <v>8</v>
      </c>
      <c r="M17" s="22">
        <v>5</v>
      </c>
      <c r="N17" s="22" t="s">
        <v>72</v>
      </c>
    </row>
    <row r="18" spans="1:14" ht="21.75" customHeight="1">
      <c r="A18" s="39" t="s">
        <v>9</v>
      </c>
      <c r="B18" s="22">
        <f aca="true" t="shared" si="3" ref="B18:B29">SUM(C18:N18)</f>
        <v>5643.253897550111</v>
      </c>
      <c r="C18" s="22">
        <v>398.25389755011133</v>
      </c>
      <c r="D18" s="22">
        <v>2634</v>
      </c>
      <c r="E18" s="22">
        <v>955</v>
      </c>
      <c r="F18" s="22">
        <v>414</v>
      </c>
      <c r="G18" s="22">
        <v>212</v>
      </c>
      <c r="H18" s="22">
        <v>1000</v>
      </c>
      <c r="I18" s="22" t="s">
        <v>72</v>
      </c>
      <c r="J18" s="22">
        <v>0</v>
      </c>
      <c r="K18" s="22">
        <v>2</v>
      </c>
      <c r="L18" s="22">
        <v>0</v>
      </c>
      <c r="M18" s="22">
        <v>28</v>
      </c>
      <c r="N18" s="22" t="s">
        <v>72</v>
      </c>
    </row>
    <row r="19" spans="1:14" ht="21.75" customHeight="1">
      <c r="A19" s="39" t="s">
        <v>10</v>
      </c>
      <c r="B19" s="22">
        <f t="shared" si="3"/>
        <v>13786.118040089088</v>
      </c>
      <c r="C19" s="22">
        <v>1099.118040089087</v>
      </c>
      <c r="D19" s="22">
        <v>4742</v>
      </c>
      <c r="E19" s="22">
        <v>1920</v>
      </c>
      <c r="F19" s="22">
        <v>1486</v>
      </c>
      <c r="G19" s="22">
        <v>962</v>
      </c>
      <c r="H19" s="22">
        <v>3434</v>
      </c>
      <c r="I19" s="22" t="s">
        <v>72</v>
      </c>
      <c r="J19" s="22">
        <v>101</v>
      </c>
      <c r="K19" s="22">
        <v>42</v>
      </c>
      <c r="L19" s="22">
        <v>0</v>
      </c>
      <c r="M19" s="22">
        <v>0</v>
      </c>
      <c r="N19" s="22" t="s">
        <v>72</v>
      </c>
    </row>
    <row r="20" spans="1:14" ht="21.75" customHeight="1">
      <c r="A20" s="39" t="s">
        <v>11</v>
      </c>
      <c r="B20" s="22">
        <f t="shared" si="3"/>
        <v>13935.280623608018</v>
      </c>
      <c r="C20" s="22">
        <v>1218.2806236080178</v>
      </c>
      <c r="D20" s="22">
        <v>5157</v>
      </c>
      <c r="E20" s="22">
        <v>2344</v>
      </c>
      <c r="F20" s="22">
        <v>1290</v>
      </c>
      <c r="G20" s="22">
        <v>951</v>
      </c>
      <c r="H20" s="22">
        <v>2905</v>
      </c>
      <c r="I20" s="22" t="s">
        <v>72</v>
      </c>
      <c r="J20" s="22">
        <v>16</v>
      </c>
      <c r="K20" s="22">
        <v>46</v>
      </c>
      <c r="L20" s="22">
        <v>0</v>
      </c>
      <c r="M20" s="22">
        <v>8</v>
      </c>
      <c r="N20" s="22" t="s">
        <v>72</v>
      </c>
    </row>
    <row r="21" spans="1:14" ht="21.75" customHeight="1">
      <c r="A21" s="39" t="s">
        <v>12</v>
      </c>
      <c r="B21" s="22">
        <f t="shared" si="3"/>
        <v>9775.541202672606</v>
      </c>
      <c r="C21" s="22">
        <v>589.5412026726058</v>
      </c>
      <c r="D21" s="22">
        <v>4128</v>
      </c>
      <c r="E21" s="22">
        <v>1859</v>
      </c>
      <c r="F21" s="22">
        <v>808</v>
      </c>
      <c r="G21" s="22">
        <v>605</v>
      </c>
      <c r="H21" s="22">
        <v>1693</v>
      </c>
      <c r="I21" s="22" t="s">
        <v>72</v>
      </c>
      <c r="J21" s="22">
        <v>0</v>
      </c>
      <c r="K21" s="22">
        <v>53</v>
      </c>
      <c r="L21" s="22">
        <v>0</v>
      </c>
      <c r="M21" s="22">
        <v>40</v>
      </c>
      <c r="N21" s="22" t="s">
        <v>72</v>
      </c>
    </row>
    <row r="22" spans="1:14" ht="21.75" customHeight="1">
      <c r="A22" s="39" t="s">
        <v>13</v>
      </c>
      <c r="B22" s="22">
        <f t="shared" si="3"/>
        <v>3178.844097995546</v>
      </c>
      <c r="C22" s="22">
        <v>261.84409799554567</v>
      </c>
      <c r="D22" s="22">
        <v>1498</v>
      </c>
      <c r="E22" s="22">
        <v>637</v>
      </c>
      <c r="F22" s="22">
        <v>240</v>
      </c>
      <c r="G22" s="22">
        <v>344</v>
      </c>
      <c r="H22" s="22">
        <v>167</v>
      </c>
      <c r="I22" s="22" t="s">
        <v>72</v>
      </c>
      <c r="J22" s="22">
        <v>0</v>
      </c>
      <c r="K22" s="22">
        <v>31</v>
      </c>
      <c r="L22" s="22">
        <v>0</v>
      </c>
      <c r="M22" s="22">
        <v>0</v>
      </c>
      <c r="N22" s="22" t="s">
        <v>72</v>
      </c>
    </row>
    <row r="23" spans="1:14" ht="21.75" customHeight="1">
      <c r="A23" s="39" t="s">
        <v>14</v>
      </c>
      <c r="B23" s="22">
        <f t="shared" si="3"/>
        <v>5453.783964365256</v>
      </c>
      <c r="C23" s="22">
        <v>352.7839643652561</v>
      </c>
      <c r="D23" s="22">
        <v>1996</v>
      </c>
      <c r="E23" s="22">
        <v>972</v>
      </c>
      <c r="F23" s="22">
        <v>524</v>
      </c>
      <c r="G23" s="22">
        <v>384</v>
      </c>
      <c r="H23" s="22">
        <v>1115</v>
      </c>
      <c r="I23" s="22" t="s">
        <v>72</v>
      </c>
      <c r="J23" s="22">
        <v>63</v>
      </c>
      <c r="K23" s="22">
        <v>43</v>
      </c>
      <c r="L23" s="22">
        <v>0</v>
      </c>
      <c r="M23" s="22">
        <v>4</v>
      </c>
      <c r="N23" s="22" t="s">
        <v>72</v>
      </c>
    </row>
    <row r="24" spans="1:14" ht="21.75" customHeight="1">
      <c r="A24" s="39" t="s">
        <v>15</v>
      </c>
      <c r="B24" s="22">
        <f t="shared" si="3"/>
        <v>1264.1492204899778</v>
      </c>
      <c r="C24" s="22">
        <v>61.14922048997773</v>
      </c>
      <c r="D24" s="22">
        <v>594</v>
      </c>
      <c r="E24" s="22">
        <v>291</v>
      </c>
      <c r="F24" s="22">
        <v>111</v>
      </c>
      <c r="G24" s="22">
        <v>110</v>
      </c>
      <c r="H24" s="22">
        <v>97</v>
      </c>
      <c r="I24" s="22" t="s">
        <v>72</v>
      </c>
      <c r="J24" s="22">
        <v>0</v>
      </c>
      <c r="K24" s="22">
        <v>0</v>
      </c>
      <c r="L24" s="22">
        <v>0</v>
      </c>
      <c r="M24" s="22">
        <v>0</v>
      </c>
      <c r="N24" s="22" t="s">
        <v>72</v>
      </c>
    </row>
    <row r="25" spans="1:14" ht="21.75" customHeight="1">
      <c r="A25" s="39" t="s">
        <v>16</v>
      </c>
      <c r="B25" s="22">
        <f t="shared" si="3"/>
        <v>4644.832962138084</v>
      </c>
      <c r="C25" s="22">
        <v>330.8329621380846</v>
      </c>
      <c r="D25" s="22">
        <v>1738</v>
      </c>
      <c r="E25" s="22">
        <v>791</v>
      </c>
      <c r="F25" s="22">
        <v>762</v>
      </c>
      <c r="G25" s="22">
        <v>338</v>
      </c>
      <c r="H25" s="22">
        <v>617</v>
      </c>
      <c r="I25" s="22" t="s">
        <v>72</v>
      </c>
      <c r="J25" s="22">
        <v>21</v>
      </c>
      <c r="K25" s="22">
        <v>41</v>
      </c>
      <c r="L25" s="22">
        <v>0</v>
      </c>
      <c r="M25" s="22">
        <v>6</v>
      </c>
      <c r="N25" s="22" t="s">
        <v>72</v>
      </c>
    </row>
    <row r="26" spans="1:14" ht="21.75" customHeight="1">
      <c r="A26" s="39" t="s">
        <v>17</v>
      </c>
      <c r="B26" s="22">
        <f t="shared" si="3"/>
        <v>6864.630289532294</v>
      </c>
      <c r="C26" s="22">
        <v>741.630289532294</v>
      </c>
      <c r="D26" s="22">
        <v>1855</v>
      </c>
      <c r="E26" s="22">
        <v>839</v>
      </c>
      <c r="F26" s="22">
        <v>1113</v>
      </c>
      <c r="G26" s="22">
        <v>207</v>
      </c>
      <c r="H26" s="22">
        <v>2074</v>
      </c>
      <c r="I26" s="22" t="s">
        <v>72</v>
      </c>
      <c r="J26" s="22">
        <v>0</v>
      </c>
      <c r="K26" s="22">
        <v>32</v>
      </c>
      <c r="L26" s="22">
        <v>0</v>
      </c>
      <c r="M26" s="22">
        <v>3</v>
      </c>
      <c r="N26" s="22" t="s">
        <v>72</v>
      </c>
    </row>
    <row r="27" spans="1:14" ht="21.75" customHeight="1">
      <c r="A27" s="39" t="s">
        <v>18</v>
      </c>
      <c r="B27" s="22">
        <f t="shared" si="3"/>
        <v>15919.289532293988</v>
      </c>
      <c r="C27" s="22">
        <v>1726.2895322939867</v>
      </c>
      <c r="D27" s="22">
        <v>4823</v>
      </c>
      <c r="E27" s="22">
        <v>2182</v>
      </c>
      <c r="F27" s="22">
        <v>2019</v>
      </c>
      <c r="G27" s="22">
        <v>595</v>
      </c>
      <c r="H27" s="22">
        <v>4256</v>
      </c>
      <c r="I27" s="22" t="s">
        <v>72</v>
      </c>
      <c r="J27" s="22">
        <v>165</v>
      </c>
      <c r="K27" s="22">
        <v>139</v>
      </c>
      <c r="L27" s="22">
        <v>0</v>
      </c>
      <c r="M27" s="22">
        <v>14</v>
      </c>
      <c r="N27" s="22" t="s">
        <v>72</v>
      </c>
    </row>
    <row r="28" spans="1:14" ht="21.75" customHeight="1">
      <c r="A28" s="39" t="s">
        <v>19</v>
      </c>
      <c r="B28" s="22">
        <f t="shared" si="3"/>
        <v>4311.204899777283</v>
      </c>
      <c r="C28" s="22">
        <v>420.20489977728283</v>
      </c>
      <c r="D28" s="22">
        <v>1224</v>
      </c>
      <c r="E28" s="22">
        <v>634</v>
      </c>
      <c r="F28" s="22">
        <v>618</v>
      </c>
      <c r="G28" s="22">
        <v>614</v>
      </c>
      <c r="H28" s="22">
        <v>659</v>
      </c>
      <c r="I28" s="22" t="s">
        <v>72</v>
      </c>
      <c r="J28" s="22">
        <v>78</v>
      </c>
      <c r="K28" s="22">
        <v>56</v>
      </c>
      <c r="L28" s="22">
        <v>0</v>
      </c>
      <c r="M28" s="22">
        <v>8</v>
      </c>
      <c r="N28" s="22" t="s">
        <v>72</v>
      </c>
    </row>
    <row r="29" spans="1:14" ht="21.75" customHeight="1">
      <c r="A29" s="39" t="s">
        <v>20</v>
      </c>
      <c r="B29" s="22">
        <f t="shared" si="3"/>
        <v>9352.523385300668</v>
      </c>
      <c r="C29" s="22">
        <v>981.5233853006681</v>
      </c>
      <c r="D29" s="22">
        <v>2844</v>
      </c>
      <c r="E29" s="22">
        <v>1699</v>
      </c>
      <c r="F29" s="22">
        <v>1540</v>
      </c>
      <c r="G29" s="22">
        <v>400</v>
      </c>
      <c r="H29" s="22">
        <v>1686</v>
      </c>
      <c r="I29" s="22" t="s">
        <v>72</v>
      </c>
      <c r="J29" s="22">
        <v>92</v>
      </c>
      <c r="K29" s="22">
        <v>110</v>
      </c>
      <c r="L29" s="22">
        <v>0</v>
      </c>
      <c r="M29" s="22">
        <v>0</v>
      </c>
      <c r="N29" s="22" t="s">
        <v>72</v>
      </c>
    </row>
    <row r="30" spans="1:14" ht="21.75" customHeight="1">
      <c r="A30" s="36" t="s">
        <v>21</v>
      </c>
      <c r="B30" s="17">
        <f>SUM(C30:N30)</f>
        <v>1052</v>
      </c>
      <c r="C30" s="17">
        <f aca="true" t="shared" si="4" ref="C30:M30">C31+C32</f>
        <v>138</v>
      </c>
      <c r="D30" s="17">
        <v>436</v>
      </c>
      <c r="E30" s="17">
        <v>217</v>
      </c>
      <c r="F30" s="17">
        <f t="shared" si="4"/>
        <v>107</v>
      </c>
      <c r="G30" s="17">
        <f t="shared" si="4"/>
        <v>105</v>
      </c>
      <c r="H30" s="17">
        <f t="shared" si="4"/>
        <v>49</v>
      </c>
      <c r="I30" s="17" t="s">
        <v>72</v>
      </c>
      <c r="J30" s="17">
        <f t="shared" si="4"/>
        <v>0</v>
      </c>
      <c r="K30" s="17">
        <f t="shared" si="4"/>
        <v>0</v>
      </c>
      <c r="L30" s="17">
        <f t="shared" si="4"/>
        <v>0</v>
      </c>
      <c r="M30" s="17">
        <f t="shared" si="4"/>
        <v>0</v>
      </c>
      <c r="N30" s="17" t="s">
        <v>72</v>
      </c>
    </row>
    <row r="31" spans="1:14" ht="21.75" customHeight="1">
      <c r="A31" s="39" t="s">
        <v>22</v>
      </c>
      <c r="B31" s="22">
        <f>SUM(C31:N31)</f>
        <v>836.448275862069</v>
      </c>
      <c r="C31" s="22">
        <v>109.44827586206897</v>
      </c>
      <c r="D31" s="22">
        <v>330</v>
      </c>
      <c r="E31" s="22">
        <v>168</v>
      </c>
      <c r="F31" s="22">
        <v>75</v>
      </c>
      <c r="G31" s="22">
        <v>105</v>
      </c>
      <c r="H31" s="22">
        <v>49</v>
      </c>
      <c r="I31" s="22" t="s">
        <v>72</v>
      </c>
      <c r="J31" s="22">
        <v>0</v>
      </c>
      <c r="K31" s="22">
        <v>0</v>
      </c>
      <c r="L31" s="22">
        <v>0</v>
      </c>
      <c r="M31" s="22">
        <v>0</v>
      </c>
      <c r="N31" s="22" t="s">
        <v>72</v>
      </c>
    </row>
    <row r="32" spans="1:14" ht="21.75" customHeight="1">
      <c r="A32" s="40" t="s">
        <v>23</v>
      </c>
      <c r="B32" s="27">
        <f>SUM(C32:N32)</f>
        <v>215.55172413793105</v>
      </c>
      <c r="C32" s="27">
        <v>28.551724137931036</v>
      </c>
      <c r="D32" s="27">
        <v>106</v>
      </c>
      <c r="E32" s="27">
        <v>49</v>
      </c>
      <c r="F32" s="27">
        <v>32</v>
      </c>
      <c r="G32" s="27">
        <v>0</v>
      </c>
      <c r="H32" s="27">
        <v>0</v>
      </c>
      <c r="I32" s="27" t="s">
        <v>72</v>
      </c>
      <c r="J32" s="27">
        <v>0</v>
      </c>
      <c r="K32" s="27">
        <v>0</v>
      </c>
      <c r="L32" s="27">
        <v>0</v>
      </c>
      <c r="M32" s="27">
        <v>0</v>
      </c>
      <c r="N32" s="27" t="s">
        <v>72</v>
      </c>
    </row>
    <row r="33" spans="1:13" ht="21.75" customHeight="1">
      <c r="A33" s="41" t="s">
        <v>65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ht="16.5">
      <c r="A34" s="41" t="s">
        <v>94</v>
      </c>
    </row>
  </sheetData>
  <sheetProtection/>
  <mergeCells count="4">
    <mergeCell ref="A2:F2"/>
    <mergeCell ref="G2:M2"/>
    <mergeCell ref="A1:N1"/>
    <mergeCell ref="A3:N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N1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6.625" style="1" customWidth="1"/>
    <col min="4" max="4" width="8.00390625" style="1" customWidth="1"/>
    <col min="5" max="8" width="6.625" style="1" customWidth="1"/>
    <col min="9" max="9" width="5.625" style="1" customWidth="1"/>
    <col min="10" max="14" width="6.625" style="1" customWidth="1"/>
    <col min="15" max="16384" width="9.00390625" style="1" customWidth="1"/>
  </cols>
  <sheetData>
    <row r="1" spans="1:14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0.25" customHeight="1">
      <c r="A2" s="98" t="s">
        <v>90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54.75" customHeight="1">
      <c r="A4" s="11"/>
      <c r="B4" s="12" t="s">
        <v>29</v>
      </c>
      <c r="C4" s="13" t="s">
        <v>27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50</v>
      </c>
      <c r="I4" s="13" t="s">
        <v>68</v>
      </c>
      <c r="J4" s="13" t="s">
        <v>63</v>
      </c>
      <c r="K4" s="13" t="s">
        <v>64</v>
      </c>
      <c r="L4" s="13" t="s">
        <v>30</v>
      </c>
      <c r="M4" s="14" t="s">
        <v>49</v>
      </c>
      <c r="N4" s="14" t="s">
        <v>69</v>
      </c>
    </row>
    <row r="5" spans="1:14" ht="21.75" customHeight="1">
      <c r="A5" s="2" t="s">
        <v>34</v>
      </c>
      <c r="B5" s="73">
        <f>SUM(C5:N5)</f>
        <v>273978</v>
      </c>
      <c r="C5" s="3">
        <f aca="true" t="shared" si="0" ref="C5:M5">C6+C30</f>
        <v>19037</v>
      </c>
      <c r="D5" s="3">
        <f t="shared" si="0"/>
        <v>100692</v>
      </c>
      <c r="E5" s="3">
        <f t="shared" si="0"/>
        <v>49749</v>
      </c>
      <c r="F5" s="3">
        <f t="shared" si="0"/>
        <v>34581</v>
      </c>
      <c r="G5" s="3">
        <f t="shared" si="0"/>
        <v>16168</v>
      </c>
      <c r="H5" s="3">
        <f t="shared" si="0"/>
        <v>48255</v>
      </c>
      <c r="I5" s="3">
        <v>2133</v>
      </c>
      <c r="J5" s="3">
        <f t="shared" si="0"/>
        <v>1736</v>
      </c>
      <c r="K5" s="3">
        <f t="shared" si="0"/>
        <v>1234</v>
      </c>
      <c r="L5" s="3">
        <f t="shared" si="0"/>
        <v>41</v>
      </c>
      <c r="M5" s="3">
        <f t="shared" si="0"/>
        <v>345</v>
      </c>
      <c r="N5" s="57">
        <v>7</v>
      </c>
    </row>
    <row r="6" spans="1:14" ht="21.75" customHeight="1">
      <c r="A6" s="52" t="s">
        <v>35</v>
      </c>
      <c r="B6" s="3">
        <f>SUM(C6:N6)</f>
        <v>272896</v>
      </c>
      <c r="C6" s="3">
        <f aca="true" t="shared" si="1" ref="C6:M6">SUM(C7:C29)</f>
        <v>18900</v>
      </c>
      <c r="D6" s="3">
        <f t="shared" si="1"/>
        <v>100247</v>
      </c>
      <c r="E6" s="3">
        <f t="shared" si="1"/>
        <v>49515</v>
      </c>
      <c r="F6" s="3">
        <f t="shared" si="1"/>
        <v>34476</v>
      </c>
      <c r="G6" s="3">
        <f t="shared" si="1"/>
        <v>16062</v>
      </c>
      <c r="H6" s="3">
        <f t="shared" si="1"/>
        <v>48200</v>
      </c>
      <c r="I6" s="3">
        <v>2133</v>
      </c>
      <c r="J6" s="3">
        <f t="shared" si="1"/>
        <v>1736</v>
      </c>
      <c r="K6" s="3">
        <f t="shared" si="1"/>
        <v>1234</v>
      </c>
      <c r="L6" s="3">
        <f t="shared" si="1"/>
        <v>41</v>
      </c>
      <c r="M6" s="3">
        <f t="shared" si="1"/>
        <v>345</v>
      </c>
      <c r="N6" s="57">
        <v>7</v>
      </c>
    </row>
    <row r="7" spans="1:14" ht="21.75" customHeight="1">
      <c r="A7" s="6" t="s">
        <v>36</v>
      </c>
      <c r="B7" s="21">
        <f>SUM(C7:N7)</f>
        <v>38619</v>
      </c>
      <c r="C7" s="21">
        <v>2296</v>
      </c>
      <c r="D7" s="21">
        <v>11638</v>
      </c>
      <c r="E7" s="21">
        <v>5653</v>
      </c>
      <c r="F7" s="21">
        <v>6008</v>
      </c>
      <c r="G7" s="21">
        <v>2253</v>
      </c>
      <c r="H7" s="21">
        <v>10072</v>
      </c>
      <c r="I7" s="22" t="s">
        <v>91</v>
      </c>
      <c r="J7" s="21">
        <v>402</v>
      </c>
      <c r="K7" s="21">
        <v>233</v>
      </c>
      <c r="L7" s="21">
        <v>5</v>
      </c>
      <c r="M7" s="21">
        <v>59</v>
      </c>
      <c r="N7" s="22" t="s">
        <v>91</v>
      </c>
    </row>
    <row r="8" spans="1:14" ht="21.75" customHeight="1">
      <c r="A8" s="6" t="s">
        <v>37</v>
      </c>
      <c r="B8" s="21">
        <f aca="true" t="shared" si="2" ref="B8:B29">SUM(C8:N8)</f>
        <v>17040</v>
      </c>
      <c r="C8" s="21">
        <v>1629</v>
      </c>
      <c r="D8" s="21">
        <v>5947</v>
      </c>
      <c r="E8" s="21">
        <v>3275</v>
      </c>
      <c r="F8" s="21">
        <v>2279</v>
      </c>
      <c r="G8" s="21">
        <v>1194</v>
      </c>
      <c r="H8" s="21">
        <v>2341</v>
      </c>
      <c r="I8" s="22" t="s">
        <v>91</v>
      </c>
      <c r="J8" s="21">
        <v>217</v>
      </c>
      <c r="K8" s="21">
        <v>141</v>
      </c>
      <c r="L8" s="21">
        <v>0</v>
      </c>
      <c r="M8" s="21">
        <v>17</v>
      </c>
      <c r="N8" s="22" t="s">
        <v>91</v>
      </c>
    </row>
    <row r="9" spans="1:14" ht="21.75" customHeight="1">
      <c r="A9" s="8" t="s">
        <v>0</v>
      </c>
      <c r="B9" s="21">
        <f t="shared" si="2"/>
        <v>35321</v>
      </c>
      <c r="C9" s="21">
        <v>1925</v>
      </c>
      <c r="D9" s="21">
        <v>14804</v>
      </c>
      <c r="E9" s="21">
        <v>6992</v>
      </c>
      <c r="F9" s="21">
        <v>4706</v>
      </c>
      <c r="G9" s="21">
        <v>1599</v>
      </c>
      <c r="H9" s="21">
        <v>4944</v>
      </c>
      <c r="I9" s="22" t="s">
        <v>91</v>
      </c>
      <c r="J9" s="21">
        <v>95</v>
      </c>
      <c r="K9" s="21">
        <v>153</v>
      </c>
      <c r="L9" s="21">
        <v>17</v>
      </c>
      <c r="M9" s="21">
        <v>86</v>
      </c>
      <c r="N9" s="22" t="s">
        <v>91</v>
      </c>
    </row>
    <row r="10" spans="1:14" ht="21.75" customHeight="1">
      <c r="A10" s="8" t="s">
        <v>1</v>
      </c>
      <c r="B10" s="21">
        <f t="shared" si="2"/>
        <v>5415</v>
      </c>
      <c r="C10" s="21">
        <v>300</v>
      </c>
      <c r="D10" s="21">
        <v>2236</v>
      </c>
      <c r="E10" s="21">
        <v>1206</v>
      </c>
      <c r="F10" s="21">
        <v>457</v>
      </c>
      <c r="G10" s="21">
        <v>559</v>
      </c>
      <c r="H10" s="21">
        <v>581</v>
      </c>
      <c r="I10" s="22" t="s">
        <v>91</v>
      </c>
      <c r="J10" s="21">
        <v>31</v>
      </c>
      <c r="K10" s="21">
        <v>20</v>
      </c>
      <c r="L10" s="21">
        <v>0</v>
      </c>
      <c r="M10" s="21">
        <v>25</v>
      </c>
      <c r="N10" s="22" t="s">
        <v>91</v>
      </c>
    </row>
    <row r="11" spans="1:14" ht="21.75" customHeight="1">
      <c r="A11" s="8" t="s">
        <v>2</v>
      </c>
      <c r="B11" s="21">
        <f t="shared" si="2"/>
        <v>23357</v>
      </c>
      <c r="C11" s="21">
        <v>1831</v>
      </c>
      <c r="D11" s="21">
        <v>8872</v>
      </c>
      <c r="E11" s="21">
        <v>4846</v>
      </c>
      <c r="F11" s="21">
        <v>2882</v>
      </c>
      <c r="G11" s="21">
        <v>748</v>
      </c>
      <c r="H11" s="21">
        <v>3816</v>
      </c>
      <c r="I11" s="22" t="s">
        <v>91</v>
      </c>
      <c r="J11" s="21">
        <v>82</v>
      </c>
      <c r="K11" s="21">
        <v>233</v>
      </c>
      <c r="L11" s="21">
        <v>3</v>
      </c>
      <c r="M11" s="21">
        <v>44</v>
      </c>
      <c r="N11" s="22" t="s">
        <v>91</v>
      </c>
    </row>
    <row r="12" spans="1:14" ht="21.75" customHeight="1">
      <c r="A12" s="8" t="s">
        <v>3</v>
      </c>
      <c r="B12" s="21">
        <f t="shared" si="2"/>
        <v>5887</v>
      </c>
      <c r="C12" s="21">
        <v>547</v>
      </c>
      <c r="D12" s="21">
        <v>2433</v>
      </c>
      <c r="E12" s="21">
        <v>1214</v>
      </c>
      <c r="F12" s="21">
        <v>826</v>
      </c>
      <c r="G12" s="21">
        <v>69</v>
      </c>
      <c r="H12" s="21">
        <v>747</v>
      </c>
      <c r="I12" s="22" t="s">
        <v>91</v>
      </c>
      <c r="J12" s="21">
        <v>0</v>
      </c>
      <c r="K12" s="21">
        <v>51</v>
      </c>
      <c r="L12" s="21">
        <v>0</v>
      </c>
      <c r="M12" s="21">
        <v>0</v>
      </c>
      <c r="N12" s="22" t="s">
        <v>91</v>
      </c>
    </row>
    <row r="13" spans="1:14" ht="21.75" customHeight="1">
      <c r="A13" s="8" t="s">
        <v>4</v>
      </c>
      <c r="B13" s="21">
        <f t="shared" si="2"/>
        <v>6819</v>
      </c>
      <c r="C13" s="21">
        <v>465</v>
      </c>
      <c r="D13" s="21">
        <v>2784</v>
      </c>
      <c r="E13" s="21">
        <v>1144</v>
      </c>
      <c r="F13" s="21">
        <v>939</v>
      </c>
      <c r="G13" s="21">
        <v>420</v>
      </c>
      <c r="H13" s="21">
        <v>1001</v>
      </c>
      <c r="I13" s="22" t="s">
        <v>91</v>
      </c>
      <c r="J13" s="21">
        <v>26</v>
      </c>
      <c r="K13" s="21">
        <v>25</v>
      </c>
      <c r="L13" s="21">
        <v>15</v>
      </c>
      <c r="M13" s="21">
        <v>0</v>
      </c>
      <c r="N13" s="22" t="s">
        <v>91</v>
      </c>
    </row>
    <row r="14" spans="1:14" ht="21.75" customHeight="1">
      <c r="A14" s="8" t="s">
        <v>5</v>
      </c>
      <c r="B14" s="21">
        <f t="shared" si="2"/>
        <v>16952</v>
      </c>
      <c r="C14" s="21">
        <v>696</v>
      </c>
      <c r="D14" s="21">
        <v>6955</v>
      </c>
      <c r="E14" s="21">
        <v>3777</v>
      </c>
      <c r="F14" s="21">
        <v>2811</v>
      </c>
      <c r="G14" s="21">
        <v>655</v>
      </c>
      <c r="H14" s="21">
        <v>1851</v>
      </c>
      <c r="I14" s="22" t="s">
        <v>91</v>
      </c>
      <c r="J14" s="21">
        <v>112</v>
      </c>
      <c r="K14" s="21">
        <v>95</v>
      </c>
      <c r="L14" s="21">
        <v>0</v>
      </c>
      <c r="M14" s="21">
        <v>0</v>
      </c>
      <c r="N14" s="22" t="s">
        <v>91</v>
      </c>
    </row>
    <row r="15" spans="1:14" ht="21.75" customHeight="1">
      <c r="A15" s="8" t="s">
        <v>6</v>
      </c>
      <c r="B15" s="21">
        <f t="shared" si="2"/>
        <v>13199</v>
      </c>
      <c r="C15" s="21">
        <v>572</v>
      </c>
      <c r="D15" s="21">
        <v>5527</v>
      </c>
      <c r="E15" s="21">
        <v>3106</v>
      </c>
      <c r="F15" s="21">
        <v>1022</v>
      </c>
      <c r="G15" s="21">
        <v>1279</v>
      </c>
      <c r="H15" s="21">
        <v>1438</v>
      </c>
      <c r="I15" s="22" t="s">
        <v>91</v>
      </c>
      <c r="J15" s="21">
        <v>183</v>
      </c>
      <c r="K15" s="21">
        <v>42</v>
      </c>
      <c r="L15" s="21">
        <v>0</v>
      </c>
      <c r="M15" s="21">
        <v>30</v>
      </c>
      <c r="N15" s="22" t="s">
        <v>91</v>
      </c>
    </row>
    <row r="16" spans="1:14" ht="21.75" customHeight="1">
      <c r="A16" s="8" t="s">
        <v>7</v>
      </c>
      <c r="B16" s="21">
        <f t="shared" si="2"/>
        <v>6156</v>
      </c>
      <c r="C16" s="21">
        <v>368</v>
      </c>
      <c r="D16" s="21">
        <v>2875</v>
      </c>
      <c r="E16" s="21">
        <v>1316</v>
      </c>
      <c r="F16" s="21">
        <v>598</v>
      </c>
      <c r="G16" s="21">
        <v>529</v>
      </c>
      <c r="H16" s="21">
        <v>469</v>
      </c>
      <c r="I16" s="22" t="s">
        <v>91</v>
      </c>
      <c r="J16" s="21">
        <v>0</v>
      </c>
      <c r="K16" s="21">
        <v>1</v>
      </c>
      <c r="L16" s="21">
        <v>0</v>
      </c>
      <c r="M16" s="21">
        <v>0</v>
      </c>
      <c r="N16" s="22" t="s">
        <v>91</v>
      </c>
    </row>
    <row r="17" spans="1:14" ht="21.75" customHeight="1">
      <c r="A17" s="8" t="s">
        <v>8</v>
      </c>
      <c r="B17" s="21">
        <f t="shared" si="2"/>
        <v>7867</v>
      </c>
      <c r="C17" s="21">
        <v>753</v>
      </c>
      <c r="D17" s="21">
        <v>3320</v>
      </c>
      <c r="E17" s="21">
        <v>1339</v>
      </c>
      <c r="F17" s="21">
        <v>876</v>
      </c>
      <c r="G17" s="21">
        <v>659</v>
      </c>
      <c r="H17" s="21">
        <v>863</v>
      </c>
      <c r="I17" s="22" t="s">
        <v>91</v>
      </c>
      <c r="J17" s="21">
        <v>41</v>
      </c>
      <c r="K17" s="21">
        <v>12</v>
      </c>
      <c r="L17" s="21">
        <v>0</v>
      </c>
      <c r="M17" s="21">
        <v>4</v>
      </c>
      <c r="N17" s="22" t="s">
        <v>91</v>
      </c>
    </row>
    <row r="18" spans="1:14" ht="21.75" customHeight="1">
      <c r="A18" s="8" t="s">
        <v>9</v>
      </c>
      <c r="B18" s="21">
        <f t="shared" si="2"/>
        <v>5795</v>
      </c>
      <c r="C18" s="21">
        <v>494</v>
      </c>
      <c r="D18" s="21">
        <v>2585</v>
      </c>
      <c r="E18" s="21">
        <v>965</v>
      </c>
      <c r="F18" s="21">
        <v>430</v>
      </c>
      <c r="G18" s="21">
        <v>226</v>
      </c>
      <c r="H18" s="21">
        <v>1069</v>
      </c>
      <c r="I18" s="22" t="s">
        <v>91</v>
      </c>
      <c r="J18" s="21">
        <v>0</v>
      </c>
      <c r="K18" s="21">
        <v>1</v>
      </c>
      <c r="L18" s="21">
        <v>1</v>
      </c>
      <c r="M18" s="21">
        <v>24</v>
      </c>
      <c r="N18" s="22" t="s">
        <v>91</v>
      </c>
    </row>
    <row r="19" spans="1:14" ht="21.75" customHeight="1">
      <c r="A19" s="8" t="s">
        <v>10</v>
      </c>
      <c r="B19" s="21">
        <f t="shared" si="2"/>
        <v>14017</v>
      </c>
      <c r="C19" s="21">
        <v>1274</v>
      </c>
      <c r="D19" s="21">
        <v>4644</v>
      </c>
      <c r="E19" s="21">
        <v>2000</v>
      </c>
      <c r="F19" s="21">
        <v>1485</v>
      </c>
      <c r="G19" s="21">
        <v>1009</v>
      </c>
      <c r="H19" s="21">
        <v>3481</v>
      </c>
      <c r="I19" s="22" t="s">
        <v>91</v>
      </c>
      <c r="J19" s="21">
        <v>99</v>
      </c>
      <c r="K19" s="21">
        <v>25</v>
      </c>
      <c r="L19" s="21">
        <v>0</v>
      </c>
      <c r="M19" s="21">
        <v>0</v>
      </c>
      <c r="N19" s="22" t="s">
        <v>91</v>
      </c>
    </row>
    <row r="20" spans="1:14" ht="21.75" customHeight="1">
      <c r="A20" s="8" t="s">
        <v>11</v>
      </c>
      <c r="B20" s="21">
        <f t="shared" si="2"/>
        <v>13952</v>
      </c>
      <c r="C20" s="21">
        <v>1117</v>
      </c>
      <c r="D20" s="21">
        <v>5125</v>
      </c>
      <c r="E20" s="21">
        <v>2463</v>
      </c>
      <c r="F20" s="21">
        <v>1302</v>
      </c>
      <c r="G20" s="21">
        <v>990</v>
      </c>
      <c r="H20" s="21">
        <v>2902</v>
      </c>
      <c r="I20" s="22" t="s">
        <v>91</v>
      </c>
      <c r="J20" s="21">
        <v>23</v>
      </c>
      <c r="K20" s="21">
        <v>30</v>
      </c>
      <c r="L20" s="21">
        <v>0</v>
      </c>
      <c r="M20" s="21">
        <v>0</v>
      </c>
      <c r="N20" s="22" t="s">
        <v>91</v>
      </c>
    </row>
    <row r="21" spans="1:14" ht="21.75" customHeight="1">
      <c r="A21" s="8" t="s">
        <v>12</v>
      </c>
      <c r="B21" s="21">
        <f t="shared" si="2"/>
        <v>9857</v>
      </c>
      <c r="C21" s="21">
        <v>507</v>
      </c>
      <c r="D21" s="21">
        <v>4117</v>
      </c>
      <c r="E21" s="21">
        <v>1912</v>
      </c>
      <c r="F21" s="21">
        <v>889</v>
      </c>
      <c r="G21" s="21">
        <v>640</v>
      </c>
      <c r="H21" s="21">
        <v>1737</v>
      </c>
      <c r="I21" s="22" t="s">
        <v>91</v>
      </c>
      <c r="J21" s="21">
        <v>0</v>
      </c>
      <c r="K21" s="21">
        <v>17</v>
      </c>
      <c r="L21" s="21">
        <v>0</v>
      </c>
      <c r="M21" s="21">
        <v>38</v>
      </c>
      <c r="N21" s="22" t="s">
        <v>91</v>
      </c>
    </row>
    <row r="22" spans="1:14" ht="21.75" customHeight="1">
      <c r="A22" s="8" t="s">
        <v>13</v>
      </c>
      <c r="B22" s="21">
        <f t="shared" si="2"/>
        <v>3324</v>
      </c>
      <c r="C22" s="21">
        <v>371</v>
      </c>
      <c r="D22" s="21">
        <v>1493</v>
      </c>
      <c r="E22" s="21">
        <v>652</v>
      </c>
      <c r="F22" s="21">
        <v>247</v>
      </c>
      <c r="G22" s="21">
        <v>370</v>
      </c>
      <c r="H22" s="21">
        <v>191</v>
      </c>
      <c r="I22" s="22" t="s">
        <v>91</v>
      </c>
      <c r="J22" s="21">
        <v>0</v>
      </c>
      <c r="K22" s="21">
        <v>0</v>
      </c>
      <c r="L22" s="21">
        <v>0</v>
      </c>
      <c r="M22" s="21">
        <v>0</v>
      </c>
      <c r="N22" s="22" t="s">
        <v>91</v>
      </c>
    </row>
    <row r="23" spans="1:14" ht="21.75" customHeight="1">
      <c r="A23" s="8" t="s">
        <v>14</v>
      </c>
      <c r="B23" s="21">
        <f t="shared" si="2"/>
        <v>5425</v>
      </c>
      <c r="C23" s="21">
        <v>337</v>
      </c>
      <c r="D23" s="21">
        <v>1951</v>
      </c>
      <c r="E23" s="21">
        <v>971</v>
      </c>
      <c r="F23" s="21">
        <v>540</v>
      </c>
      <c r="G23" s="21">
        <v>424</v>
      </c>
      <c r="H23" s="21">
        <v>1138</v>
      </c>
      <c r="I23" s="22" t="s">
        <v>91</v>
      </c>
      <c r="J23" s="21">
        <v>63</v>
      </c>
      <c r="K23" s="21">
        <v>1</v>
      </c>
      <c r="L23" s="21">
        <v>0</v>
      </c>
      <c r="M23" s="21">
        <v>0</v>
      </c>
      <c r="N23" s="22" t="s">
        <v>91</v>
      </c>
    </row>
    <row r="24" spans="1:14" ht="21.75" customHeight="1">
      <c r="A24" s="8" t="s">
        <v>15</v>
      </c>
      <c r="B24" s="21">
        <f t="shared" si="2"/>
        <v>1293</v>
      </c>
      <c r="C24" s="21">
        <v>70</v>
      </c>
      <c r="D24" s="21">
        <v>594</v>
      </c>
      <c r="E24" s="21">
        <v>301</v>
      </c>
      <c r="F24" s="21">
        <v>110</v>
      </c>
      <c r="G24" s="21">
        <v>117</v>
      </c>
      <c r="H24" s="21">
        <v>101</v>
      </c>
      <c r="I24" s="22" t="s">
        <v>91</v>
      </c>
      <c r="J24" s="21">
        <v>0</v>
      </c>
      <c r="K24" s="21">
        <v>0</v>
      </c>
      <c r="L24" s="21">
        <v>0</v>
      </c>
      <c r="M24" s="21">
        <v>0</v>
      </c>
      <c r="N24" s="22" t="s">
        <v>91</v>
      </c>
    </row>
    <row r="25" spans="1:14" ht="21.75" customHeight="1">
      <c r="A25" s="8" t="s">
        <v>16</v>
      </c>
      <c r="B25" s="21">
        <f t="shared" si="2"/>
        <v>4528</v>
      </c>
      <c r="C25" s="21">
        <v>276</v>
      </c>
      <c r="D25" s="21">
        <v>1678</v>
      </c>
      <c r="E25" s="21">
        <v>793</v>
      </c>
      <c r="F25" s="21">
        <v>791</v>
      </c>
      <c r="G25" s="21">
        <v>365</v>
      </c>
      <c r="H25" s="21">
        <v>599</v>
      </c>
      <c r="I25" s="22" t="s">
        <v>91</v>
      </c>
      <c r="J25" s="21">
        <v>23</v>
      </c>
      <c r="K25" s="21">
        <v>3</v>
      </c>
      <c r="L25" s="21">
        <v>0</v>
      </c>
      <c r="M25" s="21">
        <v>0</v>
      </c>
      <c r="N25" s="22" t="s">
        <v>91</v>
      </c>
    </row>
    <row r="26" spans="1:14" ht="21.75" customHeight="1">
      <c r="A26" s="8" t="s">
        <v>17</v>
      </c>
      <c r="B26" s="21">
        <f t="shared" si="2"/>
        <v>6749</v>
      </c>
      <c r="C26" s="21">
        <v>569</v>
      </c>
      <c r="D26" s="21">
        <v>1860</v>
      </c>
      <c r="E26" s="21">
        <v>855</v>
      </c>
      <c r="F26" s="21">
        <v>1107</v>
      </c>
      <c r="G26" s="21">
        <v>225</v>
      </c>
      <c r="H26" s="21">
        <v>2114</v>
      </c>
      <c r="I26" s="22" t="s">
        <v>91</v>
      </c>
      <c r="J26" s="21">
        <v>0</v>
      </c>
      <c r="K26" s="21">
        <v>19</v>
      </c>
      <c r="L26" s="21">
        <v>0</v>
      </c>
      <c r="M26" s="21">
        <v>0</v>
      </c>
      <c r="N26" s="22" t="s">
        <v>91</v>
      </c>
    </row>
    <row r="27" spans="1:14" ht="21.75" customHeight="1">
      <c r="A27" s="8" t="s">
        <v>18</v>
      </c>
      <c r="B27" s="21">
        <f t="shared" si="2"/>
        <v>15779</v>
      </c>
      <c r="C27" s="21">
        <v>1434</v>
      </c>
      <c r="D27" s="21">
        <v>4781</v>
      </c>
      <c r="E27" s="21">
        <v>2305</v>
      </c>
      <c r="F27" s="21">
        <v>2025</v>
      </c>
      <c r="G27" s="21">
        <v>670</v>
      </c>
      <c r="H27" s="21">
        <v>4318</v>
      </c>
      <c r="I27" s="22" t="s">
        <v>91</v>
      </c>
      <c r="J27" s="21">
        <v>166</v>
      </c>
      <c r="K27" s="21">
        <v>68</v>
      </c>
      <c r="L27" s="21">
        <v>0</v>
      </c>
      <c r="M27" s="21">
        <v>12</v>
      </c>
      <c r="N27" s="22" t="s">
        <v>91</v>
      </c>
    </row>
    <row r="28" spans="1:14" ht="21.75" customHeight="1">
      <c r="A28" s="8" t="s">
        <v>19</v>
      </c>
      <c r="B28" s="21">
        <f t="shared" si="2"/>
        <v>4275</v>
      </c>
      <c r="C28" s="21">
        <v>365</v>
      </c>
      <c r="D28" s="21">
        <v>1223</v>
      </c>
      <c r="E28" s="21">
        <v>672</v>
      </c>
      <c r="F28" s="21">
        <v>613</v>
      </c>
      <c r="G28" s="21">
        <v>653</v>
      </c>
      <c r="H28" s="21">
        <v>658</v>
      </c>
      <c r="I28" s="22" t="s">
        <v>91</v>
      </c>
      <c r="J28" s="21">
        <v>78</v>
      </c>
      <c r="K28" s="21">
        <v>7</v>
      </c>
      <c r="L28" s="21">
        <v>0</v>
      </c>
      <c r="M28" s="21">
        <v>6</v>
      </c>
      <c r="N28" s="22" t="s">
        <v>91</v>
      </c>
    </row>
    <row r="29" spans="1:14" ht="21.75" customHeight="1">
      <c r="A29" s="8" t="s">
        <v>20</v>
      </c>
      <c r="B29" s="21">
        <f t="shared" si="2"/>
        <v>9130</v>
      </c>
      <c r="C29" s="21">
        <v>704</v>
      </c>
      <c r="D29" s="21">
        <v>2805</v>
      </c>
      <c r="E29" s="21">
        <v>1758</v>
      </c>
      <c r="F29" s="21">
        <v>1533</v>
      </c>
      <c r="G29" s="21">
        <v>409</v>
      </c>
      <c r="H29" s="21">
        <v>1769</v>
      </c>
      <c r="I29" s="22" t="s">
        <v>91</v>
      </c>
      <c r="J29" s="21">
        <v>95</v>
      </c>
      <c r="K29" s="21">
        <v>57</v>
      </c>
      <c r="L29" s="21">
        <v>0</v>
      </c>
      <c r="M29" s="21">
        <v>0</v>
      </c>
      <c r="N29" s="22" t="s">
        <v>91</v>
      </c>
    </row>
    <row r="30" spans="1:14" ht="21.75" customHeight="1">
      <c r="A30" s="4" t="s">
        <v>21</v>
      </c>
      <c r="B30" s="3">
        <f>SUM(C30:N30)</f>
        <v>1082</v>
      </c>
      <c r="C30" s="3">
        <f aca="true" t="shared" si="3" ref="C30:M30">C31+C32</f>
        <v>137</v>
      </c>
      <c r="D30" s="3">
        <f t="shared" si="3"/>
        <v>445</v>
      </c>
      <c r="E30" s="3">
        <f t="shared" si="3"/>
        <v>234</v>
      </c>
      <c r="F30" s="3">
        <f t="shared" si="3"/>
        <v>105</v>
      </c>
      <c r="G30" s="3">
        <f t="shared" si="3"/>
        <v>106</v>
      </c>
      <c r="H30" s="3">
        <f t="shared" si="3"/>
        <v>55</v>
      </c>
      <c r="I30" s="17" t="s">
        <v>91</v>
      </c>
      <c r="J30" s="3">
        <f t="shared" si="3"/>
        <v>0</v>
      </c>
      <c r="K30" s="3">
        <f t="shared" si="3"/>
        <v>0</v>
      </c>
      <c r="L30" s="3">
        <f t="shared" si="3"/>
        <v>0</v>
      </c>
      <c r="M30" s="3">
        <f t="shared" si="3"/>
        <v>0</v>
      </c>
      <c r="N30" s="17" t="s">
        <v>91</v>
      </c>
    </row>
    <row r="31" spans="1:14" ht="21.75" customHeight="1">
      <c r="A31" s="8" t="s">
        <v>22</v>
      </c>
      <c r="B31" s="21">
        <f>SUM(C31:N31)</f>
        <v>868</v>
      </c>
      <c r="C31" s="21">
        <v>116</v>
      </c>
      <c r="D31" s="21">
        <v>342</v>
      </c>
      <c r="E31" s="21">
        <v>176</v>
      </c>
      <c r="F31" s="21">
        <v>73</v>
      </c>
      <c r="G31" s="21">
        <v>106</v>
      </c>
      <c r="H31" s="21">
        <v>55</v>
      </c>
      <c r="I31" s="22" t="s">
        <v>91</v>
      </c>
      <c r="J31" s="21">
        <v>0</v>
      </c>
      <c r="K31" s="21">
        <v>0</v>
      </c>
      <c r="L31" s="21">
        <v>0</v>
      </c>
      <c r="M31" s="21">
        <v>0</v>
      </c>
      <c r="N31" s="22" t="s">
        <v>91</v>
      </c>
    </row>
    <row r="32" spans="1:14" ht="21.75" customHeight="1">
      <c r="A32" s="9" t="s">
        <v>23</v>
      </c>
      <c r="B32" s="25">
        <f>SUM(C32:N32)</f>
        <v>214</v>
      </c>
      <c r="C32" s="25">
        <v>21</v>
      </c>
      <c r="D32" s="25">
        <v>103</v>
      </c>
      <c r="E32" s="25">
        <v>58</v>
      </c>
      <c r="F32" s="25">
        <v>32</v>
      </c>
      <c r="G32" s="25">
        <v>0</v>
      </c>
      <c r="H32" s="25">
        <v>0</v>
      </c>
      <c r="I32" s="27" t="s">
        <v>91</v>
      </c>
      <c r="J32" s="25">
        <v>0</v>
      </c>
      <c r="K32" s="25">
        <v>0</v>
      </c>
      <c r="L32" s="25">
        <v>0</v>
      </c>
      <c r="M32" s="25">
        <v>0</v>
      </c>
      <c r="N32" s="27" t="s">
        <v>91</v>
      </c>
    </row>
    <row r="33" spans="1:13" ht="21.75" customHeight="1">
      <c r="A33" s="10" t="s">
        <v>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16.5">
      <c r="A34" s="10" t="s">
        <v>94</v>
      </c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N1"/>
    </sheetView>
  </sheetViews>
  <sheetFormatPr defaultColWidth="9.00390625" defaultRowHeight="16.5"/>
  <cols>
    <col min="1" max="1" width="8.625" style="30" customWidth="1"/>
    <col min="2" max="2" width="8.125" style="30" customWidth="1"/>
    <col min="3" max="3" width="6.625" style="30" customWidth="1"/>
    <col min="4" max="4" width="8.00390625" style="30" customWidth="1"/>
    <col min="5" max="8" width="6.625" style="30" customWidth="1"/>
    <col min="9" max="10" width="5.50390625" style="30" customWidth="1"/>
    <col min="11" max="12" width="6.125" style="30" customWidth="1"/>
    <col min="13" max="14" width="6.625" style="30" customWidth="1"/>
    <col min="15" max="16384" width="9.00390625" style="30" customWidth="1"/>
  </cols>
  <sheetData>
    <row r="1" spans="1:14" ht="24.7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0.25" customHeight="1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>
      <c r="A3" s="103" t="s">
        <v>180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54.75" customHeight="1">
      <c r="A4" s="31"/>
      <c r="B4" s="32" t="s">
        <v>28</v>
      </c>
      <c r="C4" s="33" t="s">
        <v>27</v>
      </c>
      <c r="D4" s="33" t="s">
        <v>44</v>
      </c>
      <c r="E4" s="33" t="s">
        <v>45</v>
      </c>
      <c r="F4" s="33" t="s">
        <v>46</v>
      </c>
      <c r="G4" s="33" t="s">
        <v>47</v>
      </c>
      <c r="H4" s="33" t="s">
        <v>50</v>
      </c>
      <c r="I4" s="33" t="s">
        <v>68</v>
      </c>
      <c r="J4" s="33" t="s">
        <v>63</v>
      </c>
      <c r="K4" s="33" t="s">
        <v>89</v>
      </c>
      <c r="L4" s="33" t="s">
        <v>67</v>
      </c>
      <c r="M4" s="34" t="s">
        <v>49</v>
      </c>
      <c r="N4" s="34" t="s">
        <v>69</v>
      </c>
    </row>
    <row r="5" spans="1:14" ht="21.75" customHeight="1">
      <c r="A5" s="35" t="s">
        <v>28</v>
      </c>
      <c r="B5" s="73">
        <f aca="true" t="shared" si="0" ref="B5:B17">SUM(C5:N5)</f>
        <v>275524</v>
      </c>
      <c r="C5" s="17">
        <f aca="true" t="shared" si="1" ref="C5:M5">C6+C30</f>
        <v>17403</v>
      </c>
      <c r="D5" s="17">
        <f t="shared" si="1"/>
        <v>101360</v>
      </c>
      <c r="E5" s="17">
        <f t="shared" si="1"/>
        <v>51327</v>
      </c>
      <c r="F5" s="17">
        <f t="shared" si="1"/>
        <v>34748</v>
      </c>
      <c r="G5" s="17">
        <f t="shared" si="1"/>
        <v>16258</v>
      </c>
      <c r="H5" s="17">
        <f t="shared" si="1"/>
        <v>49141</v>
      </c>
      <c r="I5" s="17">
        <v>1987</v>
      </c>
      <c r="J5" s="17">
        <f t="shared" si="1"/>
        <v>1761</v>
      </c>
      <c r="K5" s="17">
        <f t="shared" si="1"/>
        <v>1219</v>
      </c>
      <c r="L5" s="17">
        <f t="shared" si="1"/>
        <v>23</v>
      </c>
      <c r="M5" s="17">
        <f t="shared" si="1"/>
        <v>290</v>
      </c>
      <c r="N5" s="68">
        <v>7</v>
      </c>
    </row>
    <row r="6" spans="1:14" ht="21.75" customHeight="1">
      <c r="A6" s="56" t="s">
        <v>24</v>
      </c>
      <c r="B6" s="17">
        <f t="shared" si="0"/>
        <v>274458</v>
      </c>
      <c r="C6" s="17">
        <f aca="true" t="shared" si="2" ref="C6:M6">SUM(C7:C29)</f>
        <v>17263</v>
      </c>
      <c r="D6" s="17">
        <f t="shared" si="2"/>
        <v>100926</v>
      </c>
      <c r="E6" s="17">
        <f t="shared" si="2"/>
        <v>51106</v>
      </c>
      <c r="F6" s="17">
        <f t="shared" si="2"/>
        <v>34646</v>
      </c>
      <c r="G6" s="17">
        <f t="shared" si="2"/>
        <v>16157</v>
      </c>
      <c r="H6" s="17">
        <f t="shared" si="2"/>
        <v>49073</v>
      </c>
      <c r="I6" s="17">
        <v>1987</v>
      </c>
      <c r="J6" s="17">
        <f t="shared" si="2"/>
        <v>1761</v>
      </c>
      <c r="K6" s="17">
        <f t="shared" si="2"/>
        <v>1219</v>
      </c>
      <c r="L6" s="17">
        <f t="shared" si="2"/>
        <v>23</v>
      </c>
      <c r="M6" s="17">
        <f t="shared" si="2"/>
        <v>290</v>
      </c>
      <c r="N6" s="68">
        <v>7</v>
      </c>
    </row>
    <row r="7" spans="1:14" ht="21.75" customHeight="1">
      <c r="A7" s="38" t="s">
        <v>25</v>
      </c>
      <c r="B7" s="22">
        <f t="shared" si="0"/>
        <v>38410</v>
      </c>
      <c r="C7" s="22">
        <v>1994</v>
      </c>
      <c r="D7" s="22">
        <v>11467</v>
      </c>
      <c r="E7" s="22">
        <v>5627</v>
      </c>
      <c r="F7" s="22">
        <v>6031</v>
      </c>
      <c r="G7" s="22">
        <v>2272</v>
      </c>
      <c r="H7" s="22">
        <v>10328</v>
      </c>
      <c r="I7" s="22" t="s">
        <v>72</v>
      </c>
      <c r="J7" s="22">
        <v>406</v>
      </c>
      <c r="K7" s="22">
        <v>233</v>
      </c>
      <c r="L7" s="22">
        <v>3</v>
      </c>
      <c r="M7" s="22">
        <v>49</v>
      </c>
      <c r="N7" s="22" t="s">
        <v>72</v>
      </c>
    </row>
    <row r="8" spans="1:14" ht="21.75" customHeight="1">
      <c r="A8" s="38" t="s">
        <v>26</v>
      </c>
      <c r="B8" s="22">
        <f t="shared" si="0"/>
        <v>17107</v>
      </c>
      <c r="C8" s="22">
        <v>1479</v>
      </c>
      <c r="D8" s="22">
        <v>5911</v>
      </c>
      <c r="E8" s="22">
        <v>3410</v>
      </c>
      <c r="F8" s="22">
        <v>2296</v>
      </c>
      <c r="G8" s="22">
        <v>1212</v>
      </c>
      <c r="H8" s="22">
        <v>2427</v>
      </c>
      <c r="I8" s="22" t="s">
        <v>72</v>
      </c>
      <c r="J8" s="22">
        <v>228</v>
      </c>
      <c r="K8" s="22">
        <v>127</v>
      </c>
      <c r="L8" s="22">
        <v>0</v>
      </c>
      <c r="M8" s="22">
        <v>17</v>
      </c>
      <c r="N8" s="22" t="s">
        <v>72</v>
      </c>
    </row>
    <row r="9" spans="1:14" ht="21.75" customHeight="1">
      <c r="A9" s="39" t="s">
        <v>0</v>
      </c>
      <c r="B9" s="22">
        <f t="shared" si="0"/>
        <v>35574</v>
      </c>
      <c r="C9" s="22">
        <v>1855</v>
      </c>
      <c r="D9" s="22">
        <v>14873</v>
      </c>
      <c r="E9" s="22">
        <v>7261</v>
      </c>
      <c r="F9" s="22">
        <v>4723</v>
      </c>
      <c r="G9" s="22">
        <v>1591</v>
      </c>
      <c r="H9" s="22">
        <v>4949</v>
      </c>
      <c r="I9" s="22" t="s">
        <v>72</v>
      </c>
      <c r="J9" s="22">
        <v>107</v>
      </c>
      <c r="K9" s="22">
        <v>136</v>
      </c>
      <c r="L9" s="22">
        <v>17</v>
      </c>
      <c r="M9" s="22">
        <v>62</v>
      </c>
      <c r="N9" s="22" t="s">
        <v>72</v>
      </c>
    </row>
    <row r="10" spans="1:14" ht="21.75" customHeight="1">
      <c r="A10" s="39" t="s">
        <v>1</v>
      </c>
      <c r="B10" s="22">
        <f t="shared" si="0"/>
        <v>5501</v>
      </c>
      <c r="C10" s="22">
        <v>278</v>
      </c>
      <c r="D10" s="22">
        <v>2246</v>
      </c>
      <c r="E10" s="22">
        <v>1274</v>
      </c>
      <c r="F10" s="22">
        <v>478</v>
      </c>
      <c r="G10" s="22">
        <v>551</v>
      </c>
      <c r="H10" s="22">
        <v>600</v>
      </c>
      <c r="I10" s="22" t="s">
        <v>72</v>
      </c>
      <c r="J10" s="22">
        <v>30</v>
      </c>
      <c r="K10" s="22">
        <v>21</v>
      </c>
      <c r="L10" s="22">
        <v>0</v>
      </c>
      <c r="M10" s="22">
        <v>23</v>
      </c>
      <c r="N10" s="22" t="s">
        <v>72</v>
      </c>
    </row>
    <row r="11" spans="1:14" ht="21.75" customHeight="1">
      <c r="A11" s="39" t="s">
        <v>2</v>
      </c>
      <c r="B11" s="22">
        <f t="shared" si="0"/>
        <v>23791</v>
      </c>
      <c r="C11" s="22">
        <v>1775</v>
      </c>
      <c r="D11" s="22">
        <v>9009</v>
      </c>
      <c r="E11" s="22">
        <v>5106</v>
      </c>
      <c r="F11" s="22">
        <v>2903</v>
      </c>
      <c r="G11" s="22">
        <v>745</v>
      </c>
      <c r="H11" s="22">
        <v>3867</v>
      </c>
      <c r="I11" s="22" t="s">
        <v>72</v>
      </c>
      <c r="J11" s="22">
        <v>87</v>
      </c>
      <c r="K11" s="22">
        <v>237</v>
      </c>
      <c r="L11" s="22">
        <v>3</v>
      </c>
      <c r="M11" s="22">
        <v>59</v>
      </c>
      <c r="N11" s="22" t="s">
        <v>72</v>
      </c>
    </row>
    <row r="12" spans="1:14" ht="21.75" customHeight="1">
      <c r="A12" s="39" t="s">
        <v>3</v>
      </c>
      <c r="B12" s="22">
        <f t="shared" si="0"/>
        <v>6036</v>
      </c>
      <c r="C12" s="22">
        <v>536</v>
      </c>
      <c r="D12" s="22">
        <v>2562</v>
      </c>
      <c r="E12" s="22">
        <v>1271</v>
      </c>
      <c r="F12" s="22">
        <v>809</v>
      </c>
      <c r="G12" s="22">
        <v>67</v>
      </c>
      <c r="H12" s="22">
        <v>738</v>
      </c>
      <c r="I12" s="22" t="s">
        <v>72</v>
      </c>
      <c r="J12" s="22">
        <v>0</v>
      </c>
      <c r="K12" s="22">
        <v>53</v>
      </c>
      <c r="L12" s="22">
        <v>0</v>
      </c>
      <c r="M12" s="22">
        <v>0</v>
      </c>
      <c r="N12" s="22" t="s">
        <v>72</v>
      </c>
    </row>
    <row r="13" spans="1:14" ht="21.75" customHeight="1">
      <c r="A13" s="39" t="s">
        <v>4</v>
      </c>
      <c r="B13" s="22">
        <f t="shared" si="0"/>
        <v>6792</v>
      </c>
      <c r="C13" s="22">
        <v>399</v>
      </c>
      <c r="D13" s="22">
        <v>2801</v>
      </c>
      <c r="E13" s="22">
        <v>1215</v>
      </c>
      <c r="F13" s="22">
        <v>941</v>
      </c>
      <c r="G13" s="22">
        <v>422</v>
      </c>
      <c r="H13" s="22">
        <v>961</v>
      </c>
      <c r="I13" s="22" t="s">
        <v>72</v>
      </c>
      <c r="J13" s="22">
        <v>26</v>
      </c>
      <c r="K13" s="22">
        <v>27</v>
      </c>
      <c r="L13" s="22">
        <v>0</v>
      </c>
      <c r="M13" s="22">
        <v>0</v>
      </c>
      <c r="N13" s="22" t="s">
        <v>72</v>
      </c>
    </row>
    <row r="14" spans="1:14" ht="21.75" customHeight="1">
      <c r="A14" s="39" t="s">
        <v>5</v>
      </c>
      <c r="B14" s="22">
        <f t="shared" si="0"/>
        <v>17072</v>
      </c>
      <c r="C14" s="22">
        <v>553</v>
      </c>
      <c r="D14" s="22">
        <v>6922</v>
      </c>
      <c r="E14" s="22">
        <v>3927</v>
      </c>
      <c r="F14" s="22">
        <v>2859</v>
      </c>
      <c r="G14" s="22">
        <v>666</v>
      </c>
      <c r="H14" s="22">
        <v>1948</v>
      </c>
      <c r="I14" s="22" t="s">
        <v>72</v>
      </c>
      <c r="J14" s="22">
        <v>105</v>
      </c>
      <c r="K14" s="22">
        <v>92</v>
      </c>
      <c r="L14" s="22">
        <v>0</v>
      </c>
      <c r="M14" s="22">
        <v>0</v>
      </c>
      <c r="N14" s="22" t="s">
        <v>72</v>
      </c>
    </row>
    <row r="15" spans="1:14" ht="21.75" customHeight="1">
      <c r="A15" s="39" t="s">
        <v>6</v>
      </c>
      <c r="B15" s="22">
        <f t="shared" si="0"/>
        <v>13435</v>
      </c>
      <c r="C15" s="22">
        <v>579</v>
      </c>
      <c r="D15" s="22">
        <v>5594</v>
      </c>
      <c r="E15" s="22">
        <v>3102</v>
      </c>
      <c r="F15" s="22">
        <v>1093</v>
      </c>
      <c r="G15" s="22">
        <v>1319</v>
      </c>
      <c r="H15" s="22">
        <v>1489</v>
      </c>
      <c r="I15" s="22" t="s">
        <v>72</v>
      </c>
      <c r="J15" s="22">
        <v>190</v>
      </c>
      <c r="K15" s="22">
        <v>39</v>
      </c>
      <c r="L15" s="22">
        <v>0</v>
      </c>
      <c r="M15" s="22">
        <v>30</v>
      </c>
      <c r="N15" s="22" t="s">
        <v>72</v>
      </c>
    </row>
    <row r="16" spans="1:14" ht="21.75" customHeight="1">
      <c r="A16" s="39" t="s">
        <v>7</v>
      </c>
      <c r="B16" s="22">
        <f t="shared" si="0"/>
        <v>6334</v>
      </c>
      <c r="C16" s="22">
        <v>345</v>
      </c>
      <c r="D16" s="22">
        <v>2983</v>
      </c>
      <c r="E16" s="22">
        <v>1402</v>
      </c>
      <c r="F16" s="22">
        <v>591</v>
      </c>
      <c r="G16" s="22">
        <v>532</v>
      </c>
      <c r="H16" s="22">
        <v>478</v>
      </c>
      <c r="I16" s="22" t="s">
        <v>72</v>
      </c>
      <c r="J16" s="22">
        <v>0</v>
      </c>
      <c r="K16" s="22">
        <v>3</v>
      </c>
      <c r="L16" s="22">
        <v>0</v>
      </c>
      <c r="M16" s="22">
        <v>0</v>
      </c>
      <c r="N16" s="22" t="s">
        <v>72</v>
      </c>
    </row>
    <row r="17" spans="1:14" ht="21.75" customHeight="1">
      <c r="A17" s="39" t="s">
        <v>8</v>
      </c>
      <c r="B17" s="22">
        <f t="shared" si="0"/>
        <v>8094</v>
      </c>
      <c r="C17" s="22">
        <v>693</v>
      </c>
      <c r="D17" s="22">
        <v>3457</v>
      </c>
      <c r="E17" s="22">
        <v>1441</v>
      </c>
      <c r="F17" s="22">
        <v>893</v>
      </c>
      <c r="G17" s="22">
        <v>673</v>
      </c>
      <c r="H17" s="22">
        <v>880</v>
      </c>
      <c r="I17" s="22" t="s">
        <v>72</v>
      </c>
      <c r="J17" s="22">
        <v>44</v>
      </c>
      <c r="K17" s="22">
        <v>13</v>
      </c>
      <c r="L17" s="22">
        <v>0</v>
      </c>
      <c r="M17" s="22">
        <v>0</v>
      </c>
      <c r="N17" s="22" t="s">
        <v>72</v>
      </c>
    </row>
    <row r="18" spans="1:14" ht="21.75" customHeight="1">
      <c r="A18" s="39" t="s">
        <v>9</v>
      </c>
      <c r="B18" s="22">
        <f aca="true" t="shared" si="3" ref="B18:B29">SUM(C18:N18)</f>
        <v>5847</v>
      </c>
      <c r="C18" s="22">
        <v>447</v>
      </c>
      <c r="D18" s="22">
        <v>2655</v>
      </c>
      <c r="E18" s="22">
        <v>962</v>
      </c>
      <c r="F18" s="22">
        <v>454</v>
      </c>
      <c r="G18" s="22">
        <v>226</v>
      </c>
      <c r="H18" s="22">
        <v>1080</v>
      </c>
      <c r="I18" s="22" t="s">
        <v>72</v>
      </c>
      <c r="J18" s="22">
        <v>0</v>
      </c>
      <c r="K18" s="22">
        <v>3</v>
      </c>
      <c r="L18" s="22">
        <v>0</v>
      </c>
      <c r="M18" s="22">
        <v>20</v>
      </c>
      <c r="N18" s="22" t="s">
        <v>72</v>
      </c>
    </row>
    <row r="19" spans="1:14" ht="21.75" customHeight="1">
      <c r="A19" s="39" t="s">
        <v>10</v>
      </c>
      <c r="B19" s="22">
        <f t="shared" si="3"/>
        <v>14004</v>
      </c>
      <c r="C19" s="22">
        <v>1165</v>
      </c>
      <c r="D19" s="22">
        <v>4626</v>
      </c>
      <c r="E19" s="22">
        <v>2066</v>
      </c>
      <c r="F19" s="22">
        <v>1510</v>
      </c>
      <c r="G19" s="22">
        <v>1026</v>
      </c>
      <c r="H19" s="22">
        <v>3501</v>
      </c>
      <c r="I19" s="22" t="s">
        <v>72</v>
      </c>
      <c r="J19" s="22">
        <v>84</v>
      </c>
      <c r="K19" s="22">
        <v>26</v>
      </c>
      <c r="L19" s="22">
        <v>0</v>
      </c>
      <c r="M19" s="22">
        <v>0</v>
      </c>
      <c r="N19" s="22" t="s">
        <v>72</v>
      </c>
    </row>
    <row r="20" spans="1:14" ht="21.75" customHeight="1">
      <c r="A20" s="39" t="s">
        <v>11</v>
      </c>
      <c r="B20" s="22">
        <f t="shared" si="3"/>
        <v>13994</v>
      </c>
      <c r="C20" s="22">
        <v>1061</v>
      </c>
      <c r="D20" s="22">
        <v>5153</v>
      </c>
      <c r="E20" s="22">
        <v>2494</v>
      </c>
      <c r="F20" s="22">
        <v>1310</v>
      </c>
      <c r="G20" s="22">
        <v>1002</v>
      </c>
      <c r="H20" s="22">
        <v>2921</v>
      </c>
      <c r="I20" s="22" t="s">
        <v>72</v>
      </c>
      <c r="J20" s="22">
        <v>24</v>
      </c>
      <c r="K20" s="22">
        <v>29</v>
      </c>
      <c r="L20" s="22">
        <v>0</v>
      </c>
      <c r="M20" s="22">
        <v>0</v>
      </c>
      <c r="N20" s="22" t="s">
        <v>72</v>
      </c>
    </row>
    <row r="21" spans="1:14" ht="21.75" customHeight="1">
      <c r="A21" s="39" t="s">
        <v>12</v>
      </c>
      <c r="B21" s="22">
        <f t="shared" si="3"/>
        <v>9884</v>
      </c>
      <c r="C21" s="22">
        <v>473</v>
      </c>
      <c r="D21" s="22">
        <v>4094</v>
      </c>
      <c r="E21" s="22">
        <v>1965</v>
      </c>
      <c r="F21" s="22">
        <v>888</v>
      </c>
      <c r="G21" s="22">
        <v>636</v>
      </c>
      <c r="H21" s="22">
        <v>1800</v>
      </c>
      <c r="I21" s="22" t="s">
        <v>72</v>
      </c>
      <c r="J21" s="22">
        <v>0</v>
      </c>
      <c r="K21" s="22">
        <v>15</v>
      </c>
      <c r="L21" s="22">
        <v>0</v>
      </c>
      <c r="M21" s="22">
        <v>13</v>
      </c>
      <c r="N21" s="22" t="s">
        <v>72</v>
      </c>
    </row>
    <row r="22" spans="1:14" ht="21.75" customHeight="1">
      <c r="A22" s="39" t="s">
        <v>13</v>
      </c>
      <c r="B22" s="22">
        <f t="shared" si="3"/>
        <v>3346</v>
      </c>
      <c r="C22" s="22">
        <v>278</v>
      </c>
      <c r="D22" s="22">
        <v>1624</v>
      </c>
      <c r="E22" s="22">
        <v>657</v>
      </c>
      <c r="F22" s="22">
        <v>236</v>
      </c>
      <c r="G22" s="22">
        <v>352</v>
      </c>
      <c r="H22" s="22">
        <v>199</v>
      </c>
      <c r="I22" s="22" t="s">
        <v>72</v>
      </c>
      <c r="J22" s="22">
        <v>0</v>
      </c>
      <c r="K22" s="22">
        <v>0</v>
      </c>
      <c r="L22" s="22">
        <v>0</v>
      </c>
      <c r="M22" s="22">
        <v>0</v>
      </c>
      <c r="N22" s="22" t="s">
        <v>72</v>
      </c>
    </row>
    <row r="23" spans="1:14" ht="21.75" customHeight="1">
      <c r="A23" s="39" t="s">
        <v>14</v>
      </c>
      <c r="B23" s="22">
        <f t="shared" si="3"/>
        <v>5422</v>
      </c>
      <c r="C23" s="22">
        <v>270</v>
      </c>
      <c r="D23" s="22">
        <v>1964</v>
      </c>
      <c r="E23" s="22">
        <v>1002</v>
      </c>
      <c r="F23" s="22">
        <v>533</v>
      </c>
      <c r="G23" s="22">
        <v>429</v>
      </c>
      <c r="H23" s="22">
        <v>1161</v>
      </c>
      <c r="I23" s="22" t="s">
        <v>72</v>
      </c>
      <c r="J23" s="22">
        <v>62</v>
      </c>
      <c r="K23" s="22">
        <v>1</v>
      </c>
      <c r="L23" s="22">
        <v>0</v>
      </c>
      <c r="M23" s="22">
        <v>0</v>
      </c>
      <c r="N23" s="22" t="s">
        <v>72</v>
      </c>
    </row>
    <row r="24" spans="1:14" ht="21.75" customHeight="1">
      <c r="A24" s="39" t="s">
        <v>15</v>
      </c>
      <c r="B24" s="22">
        <f t="shared" si="3"/>
        <v>1290</v>
      </c>
      <c r="C24" s="22">
        <v>55</v>
      </c>
      <c r="D24" s="22">
        <v>609</v>
      </c>
      <c r="E24" s="22">
        <v>297</v>
      </c>
      <c r="F24" s="22">
        <v>107</v>
      </c>
      <c r="G24" s="22">
        <v>118</v>
      </c>
      <c r="H24" s="22">
        <v>104</v>
      </c>
      <c r="I24" s="22" t="s">
        <v>72</v>
      </c>
      <c r="J24" s="22">
        <v>0</v>
      </c>
      <c r="K24" s="22">
        <v>0</v>
      </c>
      <c r="L24" s="22">
        <v>0</v>
      </c>
      <c r="M24" s="22">
        <v>0</v>
      </c>
      <c r="N24" s="22" t="s">
        <v>72</v>
      </c>
    </row>
    <row r="25" spans="1:14" ht="21.75" customHeight="1">
      <c r="A25" s="39" t="s">
        <v>16</v>
      </c>
      <c r="B25" s="22">
        <f t="shared" si="3"/>
        <v>4508</v>
      </c>
      <c r="C25" s="22">
        <v>215</v>
      </c>
      <c r="D25" s="22">
        <v>1680</v>
      </c>
      <c r="E25" s="22">
        <v>817</v>
      </c>
      <c r="F25" s="22">
        <v>796</v>
      </c>
      <c r="G25" s="22">
        <v>370</v>
      </c>
      <c r="H25" s="22">
        <v>593</v>
      </c>
      <c r="I25" s="22" t="s">
        <v>72</v>
      </c>
      <c r="J25" s="22">
        <v>24</v>
      </c>
      <c r="K25" s="22">
        <v>13</v>
      </c>
      <c r="L25" s="22">
        <v>0</v>
      </c>
      <c r="M25" s="22">
        <v>0</v>
      </c>
      <c r="N25" s="22" t="s">
        <v>72</v>
      </c>
    </row>
    <row r="26" spans="1:14" ht="21.75" customHeight="1">
      <c r="A26" s="39" t="s">
        <v>17</v>
      </c>
      <c r="B26" s="22">
        <f t="shared" si="3"/>
        <v>6887</v>
      </c>
      <c r="C26" s="22">
        <v>524</v>
      </c>
      <c r="D26" s="22">
        <v>1892</v>
      </c>
      <c r="E26" s="22">
        <v>909</v>
      </c>
      <c r="F26" s="22">
        <v>1128</v>
      </c>
      <c r="G26" s="22">
        <v>228</v>
      </c>
      <c r="H26" s="22">
        <v>2187</v>
      </c>
      <c r="I26" s="22" t="s">
        <v>72</v>
      </c>
      <c r="J26" s="22">
        <v>0</v>
      </c>
      <c r="K26" s="22">
        <v>19</v>
      </c>
      <c r="L26" s="22">
        <v>0</v>
      </c>
      <c r="M26" s="22">
        <v>0</v>
      </c>
      <c r="N26" s="22" t="s">
        <v>72</v>
      </c>
    </row>
    <row r="27" spans="1:14" ht="21.75" customHeight="1">
      <c r="A27" s="39" t="s">
        <v>18</v>
      </c>
      <c r="B27" s="22">
        <f t="shared" si="3"/>
        <v>15711</v>
      </c>
      <c r="C27" s="22">
        <v>1293</v>
      </c>
      <c r="D27" s="22">
        <v>4768</v>
      </c>
      <c r="E27" s="22">
        <v>2398</v>
      </c>
      <c r="F27" s="22">
        <v>1949</v>
      </c>
      <c r="G27" s="22">
        <v>668</v>
      </c>
      <c r="H27" s="22">
        <v>4388</v>
      </c>
      <c r="I27" s="22" t="s">
        <v>72</v>
      </c>
      <c r="J27" s="22">
        <v>168</v>
      </c>
      <c r="K27" s="22">
        <v>69</v>
      </c>
      <c r="L27" s="22">
        <v>0</v>
      </c>
      <c r="M27" s="22">
        <v>10</v>
      </c>
      <c r="N27" s="22" t="s">
        <v>72</v>
      </c>
    </row>
    <row r="28" spans="1:14" ht="21.75" customHeight="1">
      <c r="A28" s="39" t="s">
        <v>19</v>
      </c>
      <c r="B28" s="22">
        <f t="shared" si="3"/>
        <v>4253</v>
      </c>
      <c r="C28" s="22">
        <v>347</v>
      </c>
      <c r="D28" s="22">
        <v>1217</v>
      </c>
      <c r="E28" s="22">
        <v>704</v>
      </c>
      <c r="F28" s="22">
        <v>588</v>
      </c>
      <c r="G28" s="22">
        <v>648</v>
      </c>
      <c r="H28" s="22">
        <v>654</v>
      </c>
      <c r="I28" s="22" t="s">
        <v>72</v>
      </c>
      <c r="J28" s="22">
        <v>81</v>
      </c>
      <c r="K28" s="22">
        <v>7</v>
      </c>
      <c r="L28" s="22">
        <v>0</v>
      </c>
      <c r="M28" s="22">
        <v>7</v>
      </c>
      <c r="N28" s="22" t="s">
        <v>72</v>
      </c>
    </row>
    <row r="29" spans="1:14" ht="21.75" customHeight="1">
      <c r="A29" s="39" t="s">
        <v>20</v>
      </c>
      <c r="B29" s="22">
        <f t="shared" si="3"/>
        <v>9172</v>
      </c>
      <c r="C29" s="22">
        <v>649</v>
      </c>
      <c r="D29" s="22">
        <v>2819</v>
      </c>
      <c r="E29" s="22">
        <v>1799</v>
      </c>
      <c r="F29" s="22">
        <v>1530</v>
      </c>
      <c r="G29" s="22">
        <v>404</v>
      </c>
      <c r="H29" s="22">
        <v>1820</v>
      </c>
      <c r="I29" s="22" t="s">
        <v>72</v>
      </c>
      <c r="J29" s="22">
        <v>95</v>
      </c>
      <c r="K29" s="22">
        <v>56</v>
      </c>
      <c r="L29" s="22">
        <v>0</v>
      </c>
      <c r="M29" s="22">
        <v>0</v>
      </c>
      <c r="N29" s="22" t="s">
        <v>72</v>
      </c>
    </row>
    <row r="30" spans="1:14" ht="21.75" customHeight="1">
      <c r="A30" s="36" t="s">
        <v>21</v>
      </c>
      <c r="B30" s="17">
        <f>SUM(C30:N30)</f>
        <v>1066</v>
      </c>
      <c r="C30" s="17">
        <f aca="true" t="shared" si="4" ref="C30:M30">C31+C32</f>
        <v>140</v>
      </c>
      <c r="D30" s="17">
        <f t="shared" si="4"/>
        <v>434</v>
      </c>
      <c r="E30" s="17">
        <f t="shared" si="4"/>
        <v>221</v>
      </c>
      <c r="F30" s="17">
        <f t="shared" si="4"/>
        <v>102</v>
      </c>
      <c r="G30" s="17">
        <f t="shared" si="4"/>
        <v>101</v>
      </c>
      <c r="H30" s="17">
        <f t="shared" si="4"/>
        <v>68</v>
      </c>
      <c r="I30" s="17" t="s">
        <v>72</v>
      </c>
      <c r="J30" s="17">
        <f t="shared" si="4"/>
        <v>0</v>
      </c>
      <c r="K30" s="17">
        <f t="shared" si="4"/>
        <v>0</v>
      </c>
      <c r="L30" s="17">
        <f t="shared" si="4"/>
        <v>0</v>
      </c>
      <c r="M30" s="17">
        <f t="shared" si="4"/>
        <v>0</v>
      </c>
      <c r="N30" s="17" t="s">
        <v>72</v>
      </c>
    </row>
    <row r="31" spans="1:14" ht="21.75" customHeight="1">
      <c r="A31" s="39" t="s">
        <v>22</v>
      </c>
      <c r="B31" s="22">
        <f>SUM(C31:N31)</f>
        <v>868</v>
      </c>
      <c r="C31" s="22">
        <v>119</v>
      </c>
      <c r="D31" s="22">
        <v>335</v>
      </c>
      <c r="E31" s="22">
        <v>172</v>
      </c>
      <c r="F31" s="22">
        <v>73</v>
      </c>
      <c r="G31" s="22">
        <v>101</v>
      </c>
      <c r="H31" s="22">
        <v>68</v>
      </c>
      <c r="I31" s="22" t="s">
        <v>72</v>
      </c>
      <c r="J31" s="22">
        <v>0</v>
      </c>
      <c r="K31" s="22">
        <v>0</v>
      </c>
      <c r="L31" s="22">
        <v>0</v>
      </c>
      <c r="M31" s="22">
        <v>0</v>
      </c>
      <c r="N31" s="22" t="s">
        <v>72</v>
      </c>
    </row>
    <row r="32" spans="1:14" ht="21.75" customHeight="1">
      <c r="A32" s="40" t="s">
        <v>23</v>
      </c>
      <c r="B32" s="27">
        <f>SUM(C32:N32)</f>
        <v>198</v>
      </c>
      <c r="C32" s="27">
        <v>21</v>
      </c>
      <c r="D32" s="27">
        <v>99</v>
      </c>
      <c r="E32" s="27">
        <v>49</v>
      </c>
      <c r="F32" s="27">
        <v>29</v>
      </c>
      <c r="G32" s="27">
        <v>0</v>
      </c>
      <c r="H32" s="27">
        <v>0</v>
      </c>
      <c r="I32" s="27" t="s">
        <v>72</v>
      </c>
      <c r="J32" s="27">
        <v>0</v>
      </c>
      <c r="K32" s="27">
        <v>0</v>
      </c>
      <c r="L32" s="27">
        <v>0</v>
      </c>
      <c r="M32" s="27">
        <v>0</v>
      </c>
      <c r="N32" s="27" t="s">
        <v>72</v>
      </c>
    </row>
    <row r="33" spans="1:13" ht="21.75" customHeight="1">
      <c r="A33" s="41" t="s">
        <v>65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ht="16.5">
      <c r="A34" s="41" t="s">
        <v>94</v>
      </c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N1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7.125" style="1" customWidth="1"/>
    <col min="4" max="4" width="8.125" style="1" customWidth="1"/>
    <col min="5" max="8" width="6.625" style="1" customWidth="1"/>
    <col min="9" max="10" width="5.625" style="1" customWidth="1"/>
    <col min="11" max="12" width="6.125" style="1" customWidth="1"/>
    <col min="13" max="14" width="6.625" style="1" customWidth="1"/>
    <col min="15" max="16384" width="9.00390625" style="1" customWidth="1"/>
  </cols>
  <sheetData>
    <row r="1" spans="1:14" ht="24.75" customHeight="1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0.25" customHeight="1">
      <c r="A2" s="98" t="s">
        <v>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54.75" customHeight="1">
      <c r="A4" s="11"/>
      <c r="B4" s="12" t="s">
        <v>52</v>
      </c>
      <c r="C4" s="13" t="s">
        <v>27</v>
      </c>
      <c r="D4" s="13" t="s">
        <v>53</v>
      </c>
      <c r="E4" s="13" t="s">
        <v>54</v>
      </c>
      <c r="F4" s="13" t="s">
        <v>55</v>
      </c>
      <c r="G4" s="13" t="s">
        <v>56</v>
      </c>
      <c r="H4" s="13" t="s">
        <v>50</v>
      </c>
      <c r="I4" s="13" t="s">
        <v>68</v>
      </c>
      <c r="J4" s="13" t="s">
        <v>63</v>
      </c>
      <c r="K4" s="13" t="s">
        <v>89</v>
      </c>
      <c r="L4" s="13" t="s">
        <v>57</v>
      </c>
      <c r="M4" s="14" t="s">
        <v>58</v>
      </c>
      <c r="N4" s="14" t="s">
        <v>69</v>
      </c>
    </row>
    <row r="5" spans="1:14" ht="21.75" customHeight="1">
      <c r="A5" s="2" t="s">
        <v>52</v>
      </c>
      <c r="B5" s="73">
        <f aca="true" t="shared" si="0" ref="B5:B32">SUM(C5:N5)</f>
        <v>275308</v>
      </c>
      <c r="C5" s="73">
        <f aca="true" t="shared" si="1" ref="C5:J5">C6+C30</f>
        <v>17369</v>
      </c>
      <c r="D5" s="73">
        <f t="shared" si="1"/>
        <v>100206</v>
      </c>
      <c r="E5" s="72">
        <v>51777</v>
      </c>
      <c r="F5" s="73">
        <f t="shared" si="1"/>
        <v>34759</v>
      </c>
      <c r="G5" s="73">
        <f t="shared" si="1"/>
        <v>16470</v>
      </c>
      <c r="H5" s="73">
        <f t="shared" si="1"/>
        <v>49610</v>
      </c>
      <c r="I5" s="73">
        <v>1891</v>
      </c>
      <c r="J5" s="73">
        <f t="shared" si="1"/>
        <v>1734</v>
      </c>
      <c r="K5" s="73">
        <v>1218</v>
      </c>
      <c r="L5" s="73">
        <v>29</v>
      </c>
      <c r="M5" s="73">
        <v>238</v>
      </c>
      <c r="N5" s="75">
        <v>7</v>
      </c>
    </row>
    <row r="6" spans="1:14" ht="21.75" customHeight="1">
      <c r="A6" s="52" t="s">
        <v>59</v>
      </c>
      <c r="B6" s="73">
        <f t="shared" si="0"/>
        <v>274261</v>
      </c>
      <c r="C6" s="73">
        <f>SUM(C7:C29)</f>
        <v>17230</v>
      </c>
      <c r="D6" s="73">
        <f aca="true" t="shared" si="2" ref="D6:M6">SUM(D7:D29)</f>
        <v>99787</v>
      </c>
      <c r="E6" s="73">
        <v>51553</v>
      </c>
      <c r="F6" s="73">
        <f t="shared" si="2"/>
        <v>34657</v>
      </c>
      <c r="G6" s="73">
        <f t="shared" si="2"/>
        <v>16382</v>
      </c>
      <c r="H6" s="73">
        <f t="shared" si="2"/>
        <v>49535</v>
      </c>
      <c r="I6" s="73">
        <v>1891</v>
      </c>
      <c r="J6" s="73">
        <f t="shared" si="2"/>
        <v>1734</v>
      </c>
      <c r="K6" s="73">
        <f t="shared" si="2"/>
        <v>1218</v>
      </c>
      <c r="L6" s="73">
        <f t="shared" si="2"/>
        <v>29</v>
      </c>
      <c r="M6" s="73">
        <f t="shared" si="2"/>
        <v>238</v>
      </c>
      <c r="N6" s="73">
        <v>7</v>
      </c>
    </row>
    <row r="7" spans="1:14" ht="21.75" customHeight="1">
      <c r="A7" s="6" t="s">
        <v>60</v>
      </c>
      <c r="B7" s="74">
        <f t="shared" si="0"/>
        <v>38228</v>
      </c>
      <c r="C7" s="74">
        <v>1962</v>
      </c>
      <c r="D7" s="74">
        <v>11309</v>
      </c>
      <c r="E7" s="76">
        <v>5590</v>
      </c>
      <c r="F7" s="74">
        <v>6060</v>
      </c>
      <c r="G7" s="74">
        <v>2239</v>
      </c>
      <c r="H7" s="74">
        <v>10413</v>
      </c>
      <c r="I7" s="74" t="s">
        <v>91</v>
      </c>
      <c r="J7" s="74">
        <v>379</v>
      </c>
      <c r="K7" s="74">
        <v>228</v>
      </c>
      <c r="L7" s="74" t="s">
        <v>62</v>
      </c>
      <c r="M7" s="74">
        <v>48</v>
      </c>
      <c r="N7" s="74" t="s">
        <v>91</v>
      </c>
    </row>
    <row r="8" spans="1:14" ht="21.75" customHeight="1">
      <c r="A8" s="6" t="s">
        <v>61</v>
      </c>
      <c r="B8" s="74">
        <f t="shared" si="0"/>
        <v>17057</v>
      </c>
      <c r="C8" s="74">
        <v>1498</v>
      </c>
      <c r="D8" s="74">
        <v>5744</v>
      </c>
      <c r="E8" s="77">
        <v>3476</v>
      </c>
      <c r="F8" s="74">
        <v>2255</v>
      </c>
      <c r="G8" s="74">
        <v>1220</v>
      </c>
      <c r="H8" s="74">
        <v>2496</v>
      </c>
      <c r="I8" s="74" t="s">
        <v>91</v>
      </c>
      <c r="J8" s="74">
        <v>222</v>
      </c>
      <c r="K8" s="74">
        <v>126</v>
      </c>
      <c r="L8" s="74" t="s">
        <v>62</v>
      </c>
      <c r="M8" s="74">
        <v>20</v>
      </c>
      <c r="N8" s="74" t="s">
        <v>91</v>
      </c>
    </row>
    <row r="9" spans="1:14" ht="21.75" customHeight="1">
      <c r="A9" s="8" t="s">
        <v>0</v>
      </c>
      <c r="B9" s="74">
        <f t="shared" si="0"/>
        <v>35556</v>
      </c>
      <c r="C9" s="74">
        <v>1806</v>
      </c>
      <c r="D9" s="74">
        <v>14849</v>
      </c>
      <c r="E9" s="78">
        <v>7256</v>
      </c>
      <c r="F9" s="74">
        <v>4738</v>
      </c>
      <c r="G9" s="74">
        <v>1645</v>
      </c>
      <c r="H9" s="74">
        <v>4940</v>
      </c>
      <c r="I9" s="74" t="s">
        <v>91</v>
      </c>
      <c r="J9" s="74">
        <v>110</v>
      </c>
      <c r="K9" s="74">
        <v>134</v>
      </c>
      <c r="L9" s="74">
        <v>17</v>
      </c>
      <c r="M9" s="74">
        <v>61</v>
      </c>
      <c r="N9" s="74" t="s">
        <v>91</v>
      </c>
    </row>
    <row r="10" spans="1:14" ht="21.75" customHeight="1">
      <c r="A10" s="8" t="s">
        <v>1</v>
      </c>
      <c r="B10" s="74">
        <f t="shared" si="0"/>
        <v>5544</v>
      </c>
      <c r="C10" s="74">
        <v>267</v>
      </c>
      <c r="D10" s="74">
        <v>2238</v>
      </c>
      <c r="E10" s="79">
        <v>1297</v>
      </c>
      <c r="F10" s="74">
        <v>470</v>
      </c>
      <c r="G10" s="74">
        <v>560</v>
      </c>
      <c r="H10" s="74">
        <v>645</v>
      </c>
      <c r="I10" s="74" t="s">
        <v>91</v>
      </c>
      <c r="J10" s="74">
        <v>30</v>
      </c>
      <c r="K10" s="74">
        <v>17</v>
      </c>
      <c r="L10" s="74" t="s">
        <v>62</v>
      </c>
      <c r="M10" s="74">
        <v>20</v>
      </c>
      <c r="N10" s="74" t="s">
        <v>91</v>
      </c>
    </row>
    <row r="11" spans="1:14" ht="21.75" customHeight="1">
      <c r="A11" s="8" t="s">
        <v>2</v>
      </c>
      <c r="B11" s="74">
        <f t="shared" si="0"/>
        <v>23861</v>
      </c>
      <c r="C11" s="74">
        <v>1738</v>
      </c>
      <c r="D11" s="74">
        <v>8897</v>
      </c>
      <c r="E11" s="79">
        <v>5174</v>
      </c>
      <c r="F11" s="74">
        <v>2938</v>
      </c>
      <c r="G11" s="74">
        <v>753</v>
      </c>
      <c r="H11" s="74">
        <v>4018</v>
      </c>
      <c r="I11" s="74" t="s">
        <v>91</v>
      </c>
      <c r="J11" s="74">
        <v>94</v>
      </c>
      <c r="K11" s="74">
        <v>234</v>
      </c>
      <c r="L11" s="74">
        <v>2</v>
      </c>
      <c r="M11" s="74">
        <v>13</v>
      </c>
      <c r="N11" s="74" t="s">
        <v>91</v>
      </c>
    </row>
    <row r="12" spans="1:14" ht="21.75" customHeight="1">
      <c r="A12" s="8" t="s">
        <v>3</v>
      </c>
      <c r="B12" s="74">
        <f t="shared" si="0"/>
        <v>5993</v>
      </c>
      <c r="C12" s="74">
        <v>533</v>
      </c>
      <c r="D12" s="74">
        <v>2508</v>
      </c>
      <c r="E12" s="79">
        <v>1299</v>
      </c>
      <c r="F12" s="74">
        <v>810</v>
      </c>
      <c r="G12" s="74">
        <v>73</v>
      </c>
      <c r="H12" s="74">
        <v>716</v>
      </c>
      <c r="I12" s="74" t="s">
        <v>91</v>
      </c>
      <c r="J12" s="74" t="s">
        <v>62</v>
      </c>
      <c r="K12" s="74">
        <v>54</v>
      </c>
      <c r="L12" s="74" t="s">
        <v>62</v>
      </c>
      <c r="M12" s="74" t="s">
        <v>62</v>
      </c>
      <c r="N12" s="74" t="s">
        <v>91</v>
      </c>
    </row>
    <row r="13" spans="1:14" ht="21.75" customHeight="1">
      <c r="A13" s="8" t="s">
        <v>4</v>
      </c>
      <c r="B13" s="74">
        <f t="shared" si="0"/>
        <v>6797</v>
      </c>
      <c r="C13" s="74">
        <v>392</v>
      </c>
      <c r="D13" s="74">
        <v>2798</v>
      </c>
      <c r="E13" s="79">
        <v>1246</v>
      </c>
      <c r="F13" s="74">
        <v>927</v>
      </c>
      <c r="G13" s="74">
        <v>420</v>
      </c>
      <c r="H13" s="74">
        <v>956</v>
      </c>
      <c r="I13" s="74" t="s">
        <v>91</v>
      </c>
      <c r="J13" s="74">
        <v>23</v>
      </c>
      <c r="K13" s="74">
        <v>25</v>
      </c>
      <c r="L13" s="74">
        <v>10</v>
      </c>
      <c r="M13" s="74" t="s">
        <v>62</v>
      </c>
      <c r="N13" s="74" t="s">
        <v>91</v>
      </c>
    </row>
    <row r="14" spans="1:14" ht="21.75" customHeight="1">
      <c r="A14" s="8" t="s">
        <v>5</v>
      </c>
      <c r="B14" s="74">
        <f t="shared" si="0"/>
        <v>17110</v>
      </c>
      <c r="C14" s="74">
        <v>575</v>
      </c>
      <c r="D14" s="74">
        <v>6870</v>
      </c>
      <c r="E14" s="79">
        <v>3963</v>
      </c>
      <c r="F14" s="74">
        <v>2856</v>
      </c>
      <c r="G14" s="74">
        <v>662</v>
      </c>
      <c r="H14" s="74">
        <v>1978</v>
      </c>
      <c r="I14" s="74" t="s">
        <v>91</v>
      </c>
      <c r="J14" s="74">
        <v>94</v>
      </c>
      <c r="K14" s="74">
        <v>112</v>
      </c>
      <c r="L14" s="74" t="s">
        <v>62</v>
      </c>
      <c r="M14" s="74" t="s">
        <v>62</v>
      </c>
      <c r="N14" s="74" t="s">
        <v>91</v>
      </c>
    </row>
    <row r="15" spans="1:14" ht="21.75" customHeight="1">
      <c r="A15" s="8" t="s">
        <v>6</v>
      </c>
      <c r="B15" s="74">
        <f t="shared" si="0"/>
        <v>13364</v>
      </c>
      <c r="C15" s="74">
        <v>601</v>
      </c>
      <c r="D15" s="74">
        <v>5540</v>
      </c>
      <c r="E15" s="79">
        <v>3065</v>
      </c>
      <c r="F15" s="74">
        <v>1089</v>
      </c>
      <c r="G15" s="74">
        <v>1332</v>
      </c>
      <c r="H15" s="74">
        <v>1471</v>
      </c>
      <c r="I15" s="74" t="s">
        <v>91</v>
      </c>
      <c r="J15" s="74">
        <v>194</v>
      </c>
      <c r="K15" s="74">
        <v>42</v>
      </c>
      <c r="L15" s="74" t="s">
        <v>62</v>
      </c>
      <c r="M15" s="74">
        <v>30</v>
      </c>
      <c r="N15" s="74" t="s">
        <v>91</v>
      </c>
    </row>
    <row r="16" spans="1:14" ht="21.75" customHeight="1">
      <c r="A16" s="8" t="s">
        <v>7</v>
      </c>
      <c r="B16" s="74">
        <f t="shared" si="0"/>
        <v>6340</v>
      </c>
      <c r="C16" s="74">
        <v>335</v>
      </c>
      <c r="D16" s="74">
        <v>2934</v>
      </c>
      <c r="E16" s="79">
        <v>1426</v>
      </c>
      <c r="F16" s="74">
        <v>611</v>
      </c>
      <c r="G16" s="74">
        <v>548</v>
      </c>
      <c r="H16" s="74">
        <v>484</v>
      </c>
      <c r="I16" s="74" t="s">
        <v>91</v>
      </c>
      <c r="J16" s="74" t="s">
        <v>62</v>
      </c>
      <c r="K16" s="74">
        <v>2</v>
      </c>
      <c r="L16" s="74" t="s">
        <v>62</v>
      </c>
      <c r="M16" s="74" t="s">
        <v>62</v>
      </c>
      <c r="N16" s="74" t="s">
        <v>91</v>
      </c>
    </row>
    <row r="17" spans="1:14" ht="21.75" customHeight="1">
      <c r="A17" s="8" t="s">
        <v>8</v>
      </c>
      <c r="B17" s="74">
        <f t="shared" si="0"/>
        <v>8211</v>
      </c>
      <c r="C17" s="74">
        <v>724</v>
      </c>
      <c r="D17" s="74">
        <v>3474</v>
      </c>
      <c r="E17" s="79">
        <v>1481</v>
      </c>
      <c r="F17" s="74">
        <v>892</v>
      </c>
      <c r="G17" s="74">
        <v>699</v>
      </c>
      <c r="H17" s="74">
        <v>881</v>
      </c>
      <c r="I17" s="74" t="s">
        <v>91</v>
      </c>
      <c r="J17" s="74">
        <v>47</v>
      </c>
      <c r="K17" s="74">
        <v>13</v>
      </c>
      <c r="L17" s="74" t="s">
        <v>62</v>
      </c>
      <c r="M17" s="74" t="s">
        <v>62</v>
      </c>
      <c r="N17" s="74" t="s">
        <v>91</v>
      </c>
    </row>
    <row r="18" spans="1:14" ht="21.75" customHeight="1">
      <c r="A18" s="8" t="s">
        <v>9</v>
      </c>
      <c r="B18" s="74">
        <f t="shared" si="0"/>
        <v>5886</v>
      </c>
      <c r="C18" s="74">
        <v>424</v>
      </c>
      <c r="D18" s="74">
        <v>2645</v>
      </c>
      <c r="E18" s="79">
        <v>1011</v>
      </c>
      <c r="F18" s="74">
        <v>330</v>
      </c>
      <c r="G18" s="74">
        <v>365</v>
      </c>
      <c r="H18" s="74">
        <v>1087</v>
      </c>
      <c r="I18" s="74" t="s">
        <v>91</v>
      </c>
      <c r="J18" s="74" t="s">
        <v>62</v>
      </c>
      <c r="K18" s="74">
        <v>3</v>
      </c>
      <c r="L18" s="74" t="s">
        <v>62</v>
      </c>
      <c r="M18" s="74">
        <v>21</v>
      </c>
      <c r="N18" s="74" t="s">
        <v>91</v>
      </c>
    </row>
    <row r="19" spans="1:14" ht="21.75" customHeight="1">
      <c r="A19" s="8" t="s">
        <v>10</v>
      </c>
      <c r="B19" s="74">
        <f t="shared" si="0"/>
        <v>13849</v>
      </c>
      <c r="C19" s="74">
        <v>1155</v>
      </c>
      <c r="D19" s="74">
        <v>4530</v>
      </c>
      <c r="E19" s="79">
        <v>2024</v>
      </c>
      <c r="F19" s="74">
        <v>1549</v>
      </c>
      <c r="G19" s="74">
        <v>1032</v>
      </c>
      <c r="H19" s="74">
        <v>3454</v>
      </c>
      <c r="I19" s="74" t="s">
        <v>91</v>
      </c>
      <c r="J19" s="74">
        <v>80</v>
      </c>
      <c r="K19" s="74">
        <v>25</v>
      </c>
      <c r="L19" s="74" t="s">
        <v>62</v>
      </c>
      <c r="M19" s="74" t="s">
        <v>62</v>
      </c>
      <c r="N19" s="74" t="s">
        <v>91</v>
      </c>
    </row>
    <row r="20" spans="1:14" ht="21.75" customHeight="1">
      <c r="A20" s="8" t="s">
        <v>11</v>
      </c>
      <c r="B20" s="74">
        <f t="shared" si="0"/>
        <v>13983</v>
      </c>
      <c r="C20" s="74">
        <v>1149</v>
      </c>
      <c r="D20" s="74">
        <v>5066</v>
      </c>
      <c r="E20" s="79">
        <v>2491</v>
      </c>
      <c r="F20" s="74">
        <v>1311</v>
      </c>
      <c r="G20" s="74">
        <v>991</v>
      </c>
      <c r="H20" s="74">
        <v>2925</v>
      </c>
      <c r="I20" s="74" t="s">
        <v>91</v>
      </c>
      <c r="J20" s="74">
        <v>24</v>
      </c>
      <c r="K20" s="74">
        <v>26</v>
      </c>
      <c r="L20" s="74" t="s">
        <v>62</v>
      </c>
      <c r="M20" s="74" t="s">
        <v>62</v>
      </c>
      <c r="N20" s="74" t="s">
        <v>91</v>
      </c>
    </row>
    <row r="21" spans="1:14" ht="21.75" customHeight="1">
      <c r="A21" s="8" t="s">
        <v>12</v>
      </c>
      <c r="B21" s="74">
        <f t="shared" si="0"/>
        <v>9799</v>
      </c>
      <c r="C21" s="74">
        <v>479</v>
      </c>
      <c r="D21" s="74">
        <v>4033</v>
      </c>
      <c r="E21" s="79">
        <v>1986</v>
      </c>
      <c r="F21" s="74">
        <v>884</v>
      </c>
      <c r="G21" s="74">
        <v>638</v>
      </c>
      <c r="H21" s="74">
        <v>1751</v>
      </c>
      <c r="I21" s="74" t="s">
        <v>91</v>
      </c>
      <c r="J21" s="74" t="s">
        <v>62</v>
      </c>
      <c r="K21" s="74">
        <v>17</v>
      </c>
      <c r="L21" s="74" t="s">
        <v>62</v>
      </c>
      <c r="M21" s="74">
        <v>11</v>
      </c>
      <c r="N21" s="74" t="s">
        <v>91</v>
      </c>
    </row>
    <row r="22" spans="1:14" ht="21.75" customHeight="1">
      <c r="A22" s="8" t="s">
        <v>13</v>
      </c>
      <c r="B22" s="74">
        <f t="shared" si="0"/>
        <v>3302</v>
      </c>
      <c r="C22" s="74">
        <v>262</v>
      </c>
      <c r="D22" s="74">
        <v>1553</v>
      </c>
      <c r="E22" s="79">
        <v>671</v>
      </c>
      <c r="F22" s="74">
        <v>235</v>
      </c>
      <c r="G22" s="74">
        <v>357</v>
      </c>
      <c r="H22" s="74">
        <v>216</v>
      </c>
      <c r="I22" s="74" t="s">
        <v>91</v>
      </c>
      <c r="J22" s="74" t="s">
        <v>62</v>
      </c>
      <c r="K22" s="74">
        <v>8</v>
      </c>
      <c r="L22" s="74" t="s">
        <v>62</v>
      </c>
      <c r="M22" s="74" t="s">
        <v>62</v>
      </c>
      <c r="N22" s="74" t="s">
        <v>91</v>
      </c>
    </row>
    <row r="23" spans="1:14" ht="21.75" customHeight="1">
      <c r="A23" s="8" t="s">
        <v>14</v>
      </c>
      <c r="B23" s="74">
        <f t="shared" si="0"/>
        <v>5454</v>
      </c>
      <c r="C23" s="74">
        <v>282</v>
      </c>
      <c r="D23" s="74">
        <v>1963</v>
      </c>
      <c r="E23" s="79">
        <v>1015</v>
      </c>
      <c r="F23" s="74">
        <v>533</v>
      </c>
      <c r="G23" s="74">
        <v>431</v>
      </c>
      <c r="H23" s="74">
        <v>1170</v>
      </c>
      <c r="I23" s="74" t="s">
        <v>91</v>
      </c>
      <c r="J23" s="74">
        <v>60</v>
      </c>
      <c r="K23" s="74" t="s">
        <v>62</v>
      </c>
      <c r="L23" s="74" t="s">
        <v>62</v>
      </c>
      <c r="M23" s="74" t="s">
        <v>62</v>
      </c>
      <c r="N23" s="74" t="s">
        <v>91</v>
      </c>
    </row>
    <row r="24" spans="1:14" ht="21.75" customHeight="1">
      <c r="A24" s="8" t="s">
        <v>15</v>
      </c>
      <c r="B24" s="74">
        <f t="shared" si="0"/>
        <v>1292</v>
      </c>
      <c r="C24" s="74">
        <v>54</v>
      </c>
      <c r="D24" s="74">
        <v>616</v>
      </c>
      <c r="E24" s="79">
        <v>286</v>
      </c>
      <c r="F24" s="74">
        <v>107</v>
      </c>
      <c r="G24" s="74">
        <v>116</v>
      </c>
      <c r="H24" s="74">
        <v>113</v>
      </c>
      <c r="I24" s="74" t="s">
        <v>91</v>
      </c>
      <c r="J24" s="74" t="s">
        <v>62</v>
      </c>
      <c r="K24" s="74" t="s">
        <v>62</v>
      </c>
      <c r="L24" s="74" t="s">
        <v>62</v>
      </c>
      <c r="M24" s="74" t="s">
        <v>62</v>
      </c>
      <c r="N24" s="74" t="s">
        <v>91</v>
      </c>
    </row>
    <row r="25" spans="1:14" ht="21.75" customHeight="1">
      <c r="A25" s="8" t="s">
        <v>16</v>
      </c>
      <c r="B25" s="74">
        <f t="shared" si="0"/>
        <v>4505</v>
      </c>
      <c r="C25" s="74">
        <v>213</v>
      </c>
      <c r="D25" s="74">
        <v>1644</v>
      </c>
      <c r="E25" s="79">
        <v>833</v>
      </c>
      <c r="F25" s="74">
        <v>781</v>
      </c>
      <c r="G25" s="74">
        <v>374</v>
      </c>
      <c r="H25" s="74">
        <v>632</v>
      </c>
      <c r="I25" s="74" t="s">
        <v>91</v>
      </c>
      <c r="J25" s="74">
        <v>25</v>
      </c>
      <c r="K25" s="74">
        <v>3</v>
      </c>
      <c r="L25" s="74" t="s">
        <v>62</v>
      </c>
      <c r="M25" s="74" t="s">
        <v>62</v>
      </c>
      <c r="N25" s="74" t="s">
        <v>91</v>
      </c>
    </row>
    <row r="26" spans="1:14" ht="21.75" customHeight="1">
      <c r="A26" s="8" t="s">
        <v>17</v>
      </c>
      <c r="B26" s="74">
        <f t="shared" si="0"/>
        <v>6961</v>
      </c>
      <c r="C26" s="74">
        <v>524</v>
      </c>
      <c r="D26" s="74">
        <v>1867</v>
      </c>
      <c r="E26" s="79">
        <v>952</v>
      </c>
      <c r="F26" s="74">
        <v>1138</v>
      </c>
      <c r="G26" s="74">
        <v>233</v>
      </c>
      <c r="H26" s="74">
        <v>2229</v>
      </c>
      <c r="I26" s="74" t="s">
        <v>91</v>
      </c>
      <c r="J26" s="74" t="s">
        <v>62</v>
      </c>
      <c r="K26" s="74">
        <v>18</v>
      </c>
      <c r="L26" s="74" t="s">
        <v>62</v>
      </c>
      <c r="M26" s="74" t="s">
        <v>62</v>
      </c>
      <c r="N26" s="74" t="s">
        <v>91</v>
      </c>
    </row>
    <row r="27" spans="1:14" ht="21.75" customHeight="1">
      <c r="A27" s="8" t="s">
        <v>18</v>
      </c>
      <c r="B27" s="74">
        <f t="shared" si="0"/>
        <v>15880</v>
      </c>
      <c r="C27" s="74">
        <v>1271</v>
      </c>
      <c r="D27" s="74">
        <v>4734</v>
      </c>
      <c r="E27" s="79">
        <v>2485</v>
      </c>
      <c r="F27" s="74">
        <v>2004</v>
      </c>
      <c r="G27" s="74">
        <v>651</v>
      </c>
      <c r="H27" s="74">
        <v>4481</v>
      </c>
      <c r="I27" s="74" t="s">
        <v>91</v>
      </c>
      <c r="J27" s="74">
        <v>177</v>
      </c>
      <c r="K27" s="74">
        <v>68</v>
      </c>
      <c r="L27" s="74" t="s">
        <v>62</v>
      </c>
      <c r="M27" s="74">
        <v>9</v>
      </c>
      <c r="N27" s="74" t="s">
        <v>91</v>
      </c>
    </row>
    <row r="28" spans="1:14" ht="21.75" customHeight="1">
      <c r="A28" s="8" t="s">
        <v>19</v>
      </c>
      <c r="B28" s="74">
        <f t="shared" si="0"/>
        <v>4249</v>
      </c>
      <c r="C28" s="74">
        <v>352</v>
      </c>
      <c r="D28" s="74">
        <v>1195</v>
      </c>
      <c r="E28" s="79">
        <v>723</v>
      </c>
      <c r="F28" s="74">
        <v>575</v>
      </c>
      <c r="G28" s="74">
        <v>644</v>
      </c>
      <c r="H28" s="74">
        <v>667</v>
      </c>
      <c r="I28" s="74" t="s">
        <v>91</v>
      </c>
      <c r="J28" s="74">
        <v>80</v>
      </c>
      <c r="K28" s="74">
        <v>8</v>
      </c>
      <c r="L28" s="74" t="s">
        <v>62</v>
      </c>
      <c r="M28" s="74">
        <v>5</v>
      </c>
      <c r="N28" s="74" t="s">
        <v>91</v>
      </c>
    </row>
    <row r="29" spans="1:14" ht="21.75" customHeight="1">
      <c r="A29" s="8" t="s">
        <v>20</v>
      </c>
      <c r="B29" s="74">
        <f t="shared" si="0"/>
        <v>9142</v>
      </c>
      <c r="C29" s="74">
        <v>634</v>
      </c>
      <c r="D29" s="74">
        <v>2780</v>
      </c>
      <c r="E29" s="79">
        <v>1803</v>
      </c>
      <c r="F29" s="74">
        <v>1564</v>
      </c>
      <c r="G29" s="74">
        <v>399</v>
      </c>
      <c r="H29" s="74">
        <v>1812</v>
      </c>
      <c r="I29" s="74" t="s">
        <v>91</v>
      </c>
      <c r="J29" s="74">
        <v>95</v>
      </c>
      <c r="K29" s="74">
        <v>55</v>
      </c>
      <c r="L29" s="74" t="s">
        <v>62</v>
      </c>
      <c r="M29" s="74" t="s">
        <v>62</v>
      </c>
      <c r="N29" s="74" t="s">
        <v>91</v>
      </c>
    </row>
    <row r="30" spans="1:14" ht="21.75" customHeight="1">
      <c r="A30" s="4" t="s">
        <v>21</v>
      </c>
      <c r="B30" s="73">
        <f t="shared" si="0"/>
        <v>1047</v>
      </c>
      <c r="C30" s="73">
        <v>139</v>
      </c>
      <c r="D30" s="73">
        <v>419</v>
      </c>
      <c r="E30" s="77">
        <v>224</v>
      </c>
      <c r="F30" s="73">
        <v>102</v>
      </c>
      <c r="G30" s="73">
        <v>88</v>
      </c>
      <c r="H30" s="73">
        <v>75</v>
      </c>
      <c r="I30" s="73" t="s">
        <v>72</v>
      </c>
      <c r="J30" s="73">
        <v>0</v>
      </c>
      <c r="K30" s="73" t="s">
        <v>62</v>
      </c>
      <c r="L30" s="73" t="s">
        <v>62</v>
      </c>
      <c r="M30" s="73" t="s">
        <v>62</v>
      </c>
      <c r="N30" s="73" t="s">
        <v>72</v>
      </c>
    </row>
    <row r="31" spans="1:14" ht="21.75" customHeight="1">
      <c r="A31" s="8" t="s">
        <v>22</v>
      </c>
      <c r="B31" s="74">
        <f t="shared" si="0"/>
        <v>850</v>
      </c>
      <c r="C31" s="74">
        <v>117</v>
      </c>
      <c r="D31" s="74">
        <v>323</v>
      </c>
      <c r="E31" s="77">
        <v>175</v>
      </c>
      <c r="F31" s="74">
        <v>72</v>
      </c>
      <c r="G31" s="74">
        <v>88</v>
      </c>
      <c r="H31" s="74">
        <v>75</v>
      </c>
      <c r="I31" s="74" t="s">
        <v>91</v>
      </c>
      <c r="J31" s="74" t="s">
        <v>62</v>
      </c>
      <c r="K31" s="74" t="s">
        <v>62</v>
      </c>
      <c r="L31" s="74" t="s">
        <v>62</v>
      </c>
      <c r="M31" s="73" t="s">
        <v>62</v>
      </c>
      <c r="N31" s="74" t="s">
        <v>91</v>
      </c>
    </row>
    <row r="32" spans="1:14" ht="21.75" customHeight="1">
      <c r="A32" s="9" t="s">
        <v>23</v>
      </c>
      <c r="B32" s="80">
        <f t="shared" si="0"/>
        <v>197</v>
      </c>
      <c r="C32" s="80">
        <v>22</v>
      </c>
      <c r="D32" s="80">
        <v>96</v>
      </c>
      <c r="E32" s="81">
        <v>49</v>
      </c>
      <c r="F32" s="80">
        <v>30</v>
      </c>
      <c r="G32" s="80">
        <v>0</v>
      </c>
      <c r="H32" s="80">
        <v>0</v>
      </c>
      <c r="I32" s="80" t="s">
        <v>91</v>
      </c>
      <c r="J32" s="80" t="s">
        <v>62</v>
      </c>
      <c r="K32" s="80" t="s">
        <v>62</v>
      </c>
      <c r="L32" s="80" t="s">
        <v>62</v>
      </c>
      <c r="M32" s="82" t="s">
        <v>62</v>
      </c>
      <c r="N32" s="80" t="s">
        <v>91</v>
      </c>
    </row>
    <row r="33" spans="1:13" ht="21.75" customHeight="1">
      <c r="A33" s="10" t="s">
        <v>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</row>
    <row r="34" ht="16.5">
      <c r="A34" s="10" t="s">
        <v>94</v>
      </c>
    </row>
  </sheetData>
  <sheetProtection/>
  <mergeCells count="3">
    <mergeCell ref="A1:N1"/>
    <mergeCell ref="A2:N2"/>
    <mergeCell ref="A3:N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L1"/>
    </sheetView>
  </sheetViews>
  <sheetFormatPr defaultColWidth="9.00390625" defaultRowHeight="16.5"/>
  <cols>
    <col min="1" max="1" width="8.625" style="1" customWidth="1"/>
    <col min="2" max="2" width="8.125" style="1" customWidth="1"/>
    <col min="3" max="8" width="6.625" style="1" customWidth="1"/>
    <col min="9" max="9" width="5.625" style="1" customWidth="1"/>
    <col min="10" max="10" width="8.25390625" style="1" customWidth="1"/>
    <col min="11" max="11" width="6.125" style="1" customWidth="1"/>
    <col min="12" max="12" width="6.625" style="1" customWidth="1"/>
    <col min="13" max="13" width="9.00390625" style="1" customWidth="1"/>
    <col min="14" max="14" width="5.50390625" style="1" customWidth="1"/>
    <col min="15" max="16384" width="9.00390625" style="1" customWidth="1"/>
  </cols>
  <sheetData>
    <row r="1" spans="1:12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0.25" customHeight="1">
      <c r="A2" s="98" t="s">
        <v>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4" ht="15" customHeight="1">
      <c r="A3" s="100" t="s">
        <v>179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84"/>
      <c r="N3" s="84"/>
    </row>
    <row r="4" spans="1:12" ht="54.75" customHeight="1">
      <c r="A4" s="11"/>
      <c r="B4" s="12" t="s">
        <v>28</v>
      </c>
      <c r="C4" s="13" t="s">
        <v>27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50</v>
      </c>
      <c r="I4" s="13" t="s">
        <v>63</v>
      </c>
      <c r="J4" s="13" t="s">
        <v>95</v>
      </c>
      <c r="K4" s="13" t="s">
        <v>67</v>
      </c>
      <c r="L4" s="14" t="s">
        <v>96</v>
      </c>
    </row>
    <row r="5" spans="1:12" ht="21.75" customHeight="1">
      <c r="A5" s="2" t="s">
        <v>28</v>
      </c>
      <c r="B5" s="73">
        <f>SUM(C5:L5)</f>
        <v>274007</v>
      </c>
      <c r="C5" s="73">
        <f>C6+C30</f>
        <v>16904</v>
      </c>
      <c r="D5" s="73">
        <f aca="true" t="shared" si="0" ref="D5:L5">D6+D30</f>
        <v>99155</v>
      </c>
      <c r="E5" s="73">
        <f t="shared" si="0"/>
        <v>51899</v>
      </c>
      <c r="F5" s="73">
        <f t="shared" si="0"/>
        <v>35580</v>
      </c>
      <c r="G5" s="3">
        <f t="shared" si="0"/>
        <v>16585</v>
      </c>
      <c r="H5" s="3">
        <f t="shared" si="0"/>
        <v>50658</v>
      </c>
      <c r="I5" s="3">
        <f t="shared" si="0"/>
        <v>1738</v>
      </c>
      <c r="J5" s="3">
        <f t="shared" si="0"/>
        <v>1241</v>
      </c>
      <c r="K5" s="3">
        <f t="shared" si="0"/>
        <v>41</v>
      </c>
      <c r="L5" s="3">
        <f t="shared" si="0"/>
        <v>206</v>
      </c>
    </row>
    <row r="6" spans="1:12" ht="21.75" customHeight="1">
      <c r="A6" s="52" t="s">
        <v>24</v>
      </c>
      <c r="B6" s="73">
        <f aca="true" t="shared" si="1" ref="B6:B32">SUM(C6:L6)</f>
        <v>272920</v>
      </c>
      <c r="C6" s="73">
        <f>SUM(C7:C29)</f>
        <v>16766</v>
      </c>
      <c r="D6" s="73">
        <f aca="true" t="shared" si="2" ref="D6:K6">SUM(D7:D29)</f>
        <v>98717</v>
      </c>
      <c r="E6" s="73">
        <f t="shared" si="2"/>
        <v>51666</v>
      </c>
      <c r="F6" s="73">
        <f t="shared" si="2"/>
        <v>35477</v>
      </c>
      <c r="G6" s="3">
        <f t="shared" si="2"/>
        <v>16490</v>
      </c>
      <c r="H6" s="3">
        <f>SUM(H7:H29)</f>
        <v>50578</v>
      </c>
      <c r="I6" s="3">
        <f t="shared" si="2"/>
        <v>1738</v>
      </c>
      <c r="J6" s="3">
        <f t="shared" si="2"/>
        <v>1241</v>
      </c>
      <c r="K6" s="3">
        <f t="shared" si="2"/>
        <v>41</v>
      </c>
      <c r="L6" s="3">
        <f>SUM(L7:L29)</f>
        <v>206</v>
      </c>
    </row>
    <row r="7" spans="1:14" ht="21.75" customHeight="1">
      <c r="A7" s="6" t="s">
        <v>25</v>
      </c>
      <c r="B7" s="74">
        <f t="shared" si="1"/>
        <v>38458</v>
      </c>
      <c r="C7" s="74">
        <v>1937</v>
      </c>
      <c r="D7" s="74">
        <v>11137</v>
      </c>
      <c r="E7" s="74">
        <v>5579</v>
      </c>
      <c r="F7" s="74">
        <v>6163</v>
      </c>
      <c r="G7" s="21">
        <v>2214</v>
      </c>
      <c r="H7" s="21">
        <v>10737</v>
      </c>
      <c r="I7" s="21">
        <v>412</v>
      </c>
      <c r="J7" s="21">
        <v>240</v>
      </c>
      <c r="K7" s="21">
        <v>0</v>
      </c>
      <c r="L7" s="21">
        <v>39</v>
      </c>
      <c r="N7" s="15"/>
    </row>
    <row r="8" spans="1:14" ht="21.75" customHeight="1">
      <c r="A8" s="6" t="s">
        <v>26</v>
      </c>
      <c r="B8" s="74">
        <f t="shared" si="1"/>
        <v>17356</v>
      </c>
      <c r="C8" s="74">
        <v>1426</v>
      </c>
      <c r="D8" s="74">
        <v>5628</v>
      </c>
      <c r="E8" s="74">
        <v>3500</v>
      </c>
      <c r="F8" s="74">
        <v>2334</v>
      </c>
      <c r="G8" s="21">
        <v>1239</v>
      </c>
      <c r="H8" s="21">
        <v>2863</v>
      </c>
      <c r="I8" s="21">
        <v>222</v>
      </c>
      <c r="J8" s="21">
        <v>118</v>
      </c>
      <c r="K8" s="21">
        <v>6</v>
      </c>
      <c r="L8" s="21">
        <v>20</v>
      </c>
      <c r="N8" s="15"/>
    </row>
    <row r="9" spans="1:14" ht="21.75" customHeight="1">
      <c r="A9" s="8" t="s">
        <v>0</v>
      </c>
      <c r="B9" s="74">
        <f t="shared" si="1"/>
        <v>35600</v>
      </c>
      <c r="C9" s="74">
        <v>1781</v>
      </c>
      <c r="D9" s="74">
        <v>14716</v>
      </c>
      <c r="E9" s="74">
        <v>7075</v>
      </c>
      <c r="F9" s="74">
        <v>5017</v>
      </c>
      <c r="G9" s="21">
        <v>1657</v>
      </c>
      <c r="H9" s="21">
        <v>5039</v>
      </c>
      <c r="I9" s="21">
        <v>86</v>
      </c>
      <c r="J9" s="21">
        <v>150</v>
      </c>
      <c r="K9" s="21">
        <v>16</v>
      </c>
      <c r="L9" s="21">
        <v>63</v>
      </c>
      <c r="N9" s="15"/>
    </row>
    <row r="10" spans="1:14" ht="21.75" customHeight="1">
      <c r="A10" s="8" t="s">
        <v>1</v>
      </c>
      <c r="B10" s="21">
        <f t="shared" si="1"/>
        <v>5558</v>
      </c>
      <c r="C10" s="21">
        <v>276</v>
      </c>
      <c r="D10" s="22">
        <v>2200</v>
      </c>
      <c r="E10" s="21">
        <v>1294</v>
      </c>
      <c r="F10" s="21">
        <v>475</v>
      </c>
      <c r="G10" s="21">
        <v>570</v>
      </c>
      <c r="H10" s="21">
        <v>680</v>
      </c>
      <c r="I10" s="21">
        <v>32</v>
      </c>
      <c r="J10" s="21">
        <v>11</v>
      </c>
      <c r="K10" s="21">
        <v>1</v>
      </c>
      <c r="L10" s="21">
        <v>19</v>
      </c>
      <c r="N10" s="15"/>
    </row>
    <row r="11" spans="1:14" ht="21.75" customHeight="1">
      <c r="A11" s="8" t="s">
        <v>2</v>
      </c>
      <c r="B11" s="21">
        <f t="shared" si="1"/>
        <v>24186</v>
      </c>
      <c r="C11" s="21">
        <v>1824</v>
      </c>
      <c r="D11" s="22">
        <v>8862</v>
      </c>
      <c r="E11" s="21">
        <v>5239</v>
      </c>
      <c r="F11" s="21">
        <v>3028</v>
      </c>
      <c r="G11" s="21">
        <v>750</v>
      </c>
      <c r="H11" s="21">
        <v>4147</v>
      </c>
      <c r="I11" s="21">
        <v>87</v>
      </c>
      <c r="J11" s="21">
        <v>242</v>
      </c>
      <c r="K11" s="21">
        <v>1</v>
      </c>
      <c r="L11" s="21">
        <v>6</v>
      </c>
      <c r="N11" s="15"/>
    </row>
    <row r="12" spans="1:14" ht="21.75" customHeight="1">
      <c r="A12" s="8" t="s">
        <v>3</v>
      </c>
      <c r="B12" s="21">
        <f t="shared" si="1"/>
        <v>6040</v>
      </c>
      <c r="C12" s="21">
        <v>531</v>
      </c>
      <c r="D12" s="22">
        <v>2555</v>
      </c>
      <c r="E12" s="21">
        <v>1336</v>
      </c>
      <c r="F12" s="21">
        <v>830</v>
      </c>
      <c r="G12" s="21">
        <v>70</v>
      </c>
      <c r="H12" s="21">
        <v>665</v>
      </c>
      <c r="I12" s="21">
        <v>0</v>
      </c>
      <c r="J12" s="21">
        <v>53</v>
      </c>
      <c r="K12" s="21">
        <v>0</v>
      </c>
      <c r="L12" s="21">
        <v>0</v>
      </c>
      <c r="N12" s="15"/>
    </row>
    <row r="13" spans="1:14" ht="21.75" customHeight="1">
      <c r="A13" s="8" t="s">
        <v>4</v>
      </c>
      <c r="B13" s="21">
        <f t="shared" si="1"/>
        <v>6766</v>
      </c>
      <c r="C13" s="21">
        <v>378</v>
      </c>
      <c r="D13" s="22">
        <v>2780</v>
      </c>
      <c r="E13" s="21">
        <v>1267</v>
      </c>
      <c r="F13" s="21">
        <v>954</v>
      </c>
      <c r="G13" s="21">
        <v>430</v>
      </c>
      <c r="H13" s="21">
        <v>907</v>
      </c>
      <c r="I13" s="21">
        <v>23</v>
      </c>
      <c r="J13" s="21">
        <v>17</v>
      </c>
      <c r="K13" s="21">
        <v>10</v>
      </c>
      <c r="L13" s="21">
        <v>0</v>
      </c>
      <c r="N13" s="15"/>
    </row>
    <row r="14" spans="1:14" ht="21.75" customHeight="1">
      <c r="A14" s="8" t="s">
        <v>5</v>
      </c>
      <c r="B14" s="21">
        <f t="shared" si="1"/>
        <v>17360</v>
      </c>
      <c r="C14" s="21">
        <v>642</v>
      </c>
      <c r="D14" s="22">
        <v>6843</v>
      </c>
      <c r="E14" s="21">
        <v>4000</v>
      </c>
      <c r="F14" s="21">
        <v>2866</v>
      </c>
      <c r="G14" s="21">
        <v>674</v>
      </c>
      <c r="H14" s="21">
        <v>2131</v>
      </c>
      <c r="I14" s="21">
        <v>93</v>
      </c>
      <c r="J14" s="21">
        <v>111</v>
      </c>
      <c r="K14" s="21">
        <v>0</v>
      </c>
      <c r="L14" s="21">
        <v>0</v>
      </c>
      <c r="N14" s="15"/>
    </row>
    <row r="15" spans="1:14" ht="21.75" customHeight="1">
      <c r="A15" s="8" t="s">
        <v>6</v>
      </c>
      <c r="B15" s="21">
        <f t="shared" si="1"/>
        <v>13300</v>
      </c>
      <c r="C15" s="21">
        <v>596</v>
      </c>
      <c r="D15" s="22">
        <v>5477</v>
      </c>
      <c r="E15" s="21">
        <v>3105</v>
      </c>
      <c r="F15" s="21">
        <v>1091</v>
      </c>
      <c r="G15" s="21">
        <v>1332</v>
      </c>
      <c r="H15" s="21">
        <v>1462</v>
      </c>
      <c r="I15" s="21">
        <v>171</v>
      </c>
      <c r="J15" s="21">
        <v>39</v>
      </c>
      <c r="K15" s="21">
        <v>0</v>
      </c>
      <c r="L15" s="21">
        <v>27</v>
      </c>
      <c r="N15" s="15"/>
    </row>
    <row r="16" spans="1:14" ht="21.75" customHeight="1">
      <c r="A16" s="8" t="s">
        <v>7</v>
      </c>
      <c r="B16" s="21">
        <f t="shared" si="1"/>
        <v>6373</v>
      </c>
      <c r="C16" s="21">
        <v>328</v>
      </c>
      <c r="D16" s="22">
        <v>2897</v>
      </c>
      <c r="E16" s="21">
        <v>1436</v>
      </c>
      <c r="F16" s="21">
        <v>641</v>
      </c>
      <c r="G16" s="21">
        <v>570</v>
      </c>
      <c r="H16" s="21">
        <v>501</v>
      </c>
      <c r="I16" s="21">
        <v>0</v>
      </c>
      <c r="J16" s="21">
        <v>0</v>
      </c>
      <c r="K16" s="21">
        <v>0</v>
      </c>
      <c r="L16" s="21">
        <v>0</v>
      </c>
      <c r="N16" s="15"/>
    </row>
    <row r="17" spans="1:14" ht="21.75" customHeight="1">
      <c r="A17" s="8" t="s">
        <v>8</v>
      </c>
      <c r="B17" s="74">
        <f t="shared" si="1"/>
        <v>7957</v>
      </c>
      <c r="C17" s="74">
        <v>483</v>
      </c>
      <c r="D17" s="74">
        <v>3406</v>
      </c>
      <c r="E17" s="74">
        <v>1517</v>
      </c>
      <c r="F17" s="74">
        <v>902</v>
      </c>
      <c r="G17" s="21">
        <v>673</v>
      </c>
      <c r="H17" s="21">
        <v>911</v>
      </c>
      <c r="I17" s="21">
        <v>55</v>
      </c>
      <c r="J17" s="21">
        <v>10</v>
      </c>
      <c r="K17" s="21">
        <v>0</v>
      </c>
      <c r="L17" s="21">
        <v>0</v>
      </c>
      <c r="N17" s="15"/>
    </row>
    <row r="18" spans="1:14" ht="21.75" customHeight="1">
      <c r="A18" s="8" t="s">
        <v>9</v>
      </c>
      <c r="B18" s="74">
        <f t="shared" si="1"/>
        <v>5799</v>
      </c>
      <c r="C18" s="74">
        <v>323</v>
      </c>
      <c r="D18" s="74">
        <v>2618</v>
      </c>
      <c r="E18" s="74">
        <v>1041</v>
      </c>
      <c r="F18" s="74">
        <v>346</v>
      </c>
      <c r="G18" s="21">
        <v>371</v>
      </c>
      <c r="H18" s="21">
        <v>1079</v>
      </c>
      <c r="I18" s="21">
        <v>0</v>
      </c>
      <c r="J18" s="21">
        <v>3</v>
      </c>
      <c r="K18" s="21">
        <v>0</v>
      </c>
      <c r="L18" s="21">
        <v>18</v>
      </c>
      <c r="N18" s="15"/>
    </row>
    <row r="19" spans="1:14" ht="21.75" customHeight="1">
      <c r="A19" s="8" t="s">
        <v>10</v>
      </c>
      <c r="B19" s="74">
        <f t="shared" si="1"/>
        <v>13807</v>
      </c>
      <c r="C19" s="74">
        <v>1143</v>
      </c>
      <c r="D19" s="74">
        <v>4441</v>
      </c>
      <c r="E19" s="74">
        <v>2018</v>
      </c>
      <c r="F19" s="74">
        <v>1550</v>
      </c>
      <c r="G19" s="21">
        <v>1052</v>
      </c>
      <c r="H19" s="21">
        <v>3508</v>
      </c>
      <c r="I19" s="21">
        <v>77</v>
      </c>
      <c r="J19" s="21">
        <v>18</v>
      </c>
      <c r="K19" s="21">
        <v>0</v>
      </c>
      <c r="L19" s="21">
        <v>0</v>
      </c>
      <c r="N19" s="15"/>
    </row>
    <row r="20" spans="1:14" ht="21.75" customHeight="1">
      <c r="A20" s="8" t="s">
        <v>11</v>
      </c>
      <c r="B20" s="74">
        <f t="shared" si="1"/>
        <v>13658</v>
      </c>
      <c r="C20" s="74">
        <v>1165</v>
      </c>
      <c r="D20" s="74">
        <v>4960</v>
      </c>
      <c r="E20" s="74">
        <v>2491</v>
      </c>
      <c r="F20" s="74">
        <v>1339</v>
      </c>
      <c r="G20" s="21">
        <v>1014</v>
      </c>
      <c r="H20" s="21">
        <v>2636</v>
      </c>
      <c r="I20" s="21">
        <v>28</v>
      </c>
      <c r="J20" s="21">
        <v>25</v>
      </c>
      <c r="K20" s="21">
        <v>0</v>
      </c>
      <c r="L20" s="21">
        <v>0</v>
      </c>
      <c r="N20" s="15"/>
    </row>
    <row r="21" spans="1:14" ht="21.75" customHeight="1">
      <c r="A21" s="8" t="s">
        <v>12</v>
      </c>
      <c r="B21" s="74">
        <f t="shared" si="1"/>
        <v>9823</v>
      </c>
      <c r="C21" s="74">
        <v>485</v>
      </c>
      <c r="D21" s="74">
        <v>3983</v>
      </c>
      <c r="E21" s="74">
        <v>1993</v>
      </c>
      <c r="F21" s="74">
        <v>885</v>
      </c>
      <c r="G21" s="21">
        <v>646</v>
      </c>
      <c r="H21" s="21">
        <v>1801</v>
      </c>
      <c r="I21" s="21">
        <v>0</v>
      </c>
      <c r="J21" s="21">
        <v>30</v>
      </c>
      <c r="K21" s="21">
        <v>0</v>
      </c>
      <c r="L21" s="21">
        <v>0</v>
      </c>
      <c r="N21" s="15"/>
    </row>
    <row r="22" spans="1:14" ht="21.75" customHeight="1">
      <c r="A22" s="8" t="s">
        <v>13</v>
      </c>
      <c r="B22" s="74">
        <f t="shared" si="1"/>
        <v>3336</v>
      </c>
      <c r="C22" s="74">
        <v>267</v>
      </c>
      <c r="D22" s="74">
        <v>1582</v>
      </c>
      <c r="E22" s="74">
        <v>689</v>
      </c>
      <c r="F22" s="74">
        <v>229</v>
      </c>
      <c r="G22" s="21">
        <v>345</v>
      </c>
      <c r="H22" s="21">
        <v>209</v>
      </c>
      <c r="I22" s="21">
        <v>0</v>
      </c>
      <c r="J22" s="21">
        <v>8</v>
      </c>
      <c r="K22" s="21">
        <v>7</v>
      </c>
      <c r="L22" s="21">
        <v>0</v>
      </c>
      <c r="N22" s="15"/>
    </row>
    <row r="23" spans="1:14" ht="21.75" customHeight="1">
      <c r="A23" s="8" t="s">
        <v>14</v>
      </c>
      <c r="B23" s="74">
        <f t="shared" si="1"/>
        <v>5395</v>
      </c>
      <c r="C23" s="74">
        <v>257</v>
      </c>
      <c r="D23" s="74">
        <v>1937</v>
      </c>
      <c r="E23" s="74">
        <v>1018</v>
      </c>
      <c r="F23" s="74">
        <v>521</v>
      </c>
      <c r="G23" s="21">
        <v>441</v>
      </c>
      <c r="H23" s="21">
        <v>1148</v>
      </c>
      <c r="I23" s="21">
        <v>67</v>
      </c>
      <c r="J23" s="21">
        <v>6</v>
      </c>
      <c r="K23" s="21">
        <v>0</v>
      </c>
      <c r="L23" s="21">
        <v>0</v>
      </c>
      <c r="N23" s="15"/>
    </row>
    <row r="24" spans="1:14" ht="21.75" customHeight="1">
      <c r="A24" s="8" t="s">
        <v>15</v>
      </c>
      <c r="B24" s="74">
        <f t="shared" si="1"/>
        <v>1340</v>
      </c>
      <c r="C24" s="74">
        <v>58</v>
      </c>
      <c r="D24" s="74">
        <v>642</v>
      </c>
      <c r="E24" s="74">
        <v>291</v>
      </c>
      <c r="F24" s="74">
        <v>111</v>
      </c>
      <c r="G24" s="21">
        <v>119</v>
      </c>
      <c r="H24" s="21">
        <v>119</v>
      </c>
      <c r="I24" s="21">
        <v>0</v>
      </c>
      <c r="J24" s="21">
        <v>0</v>
      </c>
      <c r="K24" s="21">
        <v>0</v>
      </c>
      <c r="L24" s="21">
        <v>0</v>
      </c>
      <c r="N24" s="15"/>
    </row>
    <row r="25" spans="1:14" ht="21.75" customHeight="1">
      <c r="A25" s="8" t="s">
        <v>16</v>
      </c>
      <c r="B25" s="74">
        <f t="shared" si="1"/>
        <v>4504</v>
      </c>
      <c r="C25" s="74">
        <v>224</v>
      </c>
      <c r="D25" s="74">
        <v>1570</v>
      </c>
      <c r="E25" s="74">
        <v>840</v>
      </c>
      <c r="F25" s="74">
        <v>786</v>
      </c>
      <c r="G25" s="21">
        <v>395</v>
      </c>
      <c r="H25" s="21">
        <v>661</v>
      </c>
      <c r="I25" s="21">
        <v>25</v>
      </c>
      <c r="J25" s="21">
        <v>3</v>
      </c>
      <c r="K25" s="21">
        <v>0</v>
      </c>
      <c r="L25" s="21">
        <v>0</v>
      </c>
      <c r="N25" s="15"/>
    </row>
    <row r="26" spans="1:14" ht="21.75" customHeight="1">
      <c r="A26" s="8" t="s">
        <v>17</v>
      </c>
      <c r="B26" s="74">
        <f t="shared" si="1"/>
        <v>7036</v>
      </c>
      <c r="C26" s="74">
        <v>528</v>
      </c>
      <c r="D26" s="74">
        <v>1868</v>
      </c>
      <c r="E26" s="74">
        <v>990</v>
      </c>
      <c r="F26" s="74">
        <v>1159</v>
      </c>
      <c r="G26" s="21">
        <v>238</v>
      </c>
      <c r="H26" s="21">
        <v>2232</v>
      </c>
      <c r="I26" s="21">
        <v>0</v>
      </c>
      <c r="J26" s="21">
        <v>21</v>
      </c>
      <c r="K26" s="21">
        <v>0</v>
      </c>
      <c r="L26" s="21">
        <v>0</v>
      </c>
      <c r="N26" s="15"/>
    </row>
    <row r="27" spans="1:14" ht="21.75" customHeight="1">
      <c r="A27" s="8" t="s">
        <v>18</v>
      </c>
      <c r="B27" s="74">
        <f t="shared" si="1"/>
        <v>15879</v>
      </c>
      <c r="C27" s="74">
        <v>1215</v>
      </c>
      <c r="D27" s="74">
        <v>4666</v>
      </c>
      <c r="E27" s="74">
        <v>2406</v>
      </c>
      <c r="F27" s="74">
        <v>2090</v>
      </c>
      <c r="G27" s="21">
        <v>648</v>
      </c>
      <c r="H27" s="21">
        <v>4596</v>
      </c>
      <c r="I27" s="21">
        <v>179</v>
      </c>
      <c r="J27" s="21">
        <v>70</v>
      </c>
      <c r="K27" s="21">
        <v>0</v>
      </c>
      <c r="L27" s="21">
        <v>9</v>
      </c>
      <c r="N27" s="15"/>
    </row>
    <row r="28" spans="1:14" ht="21.75" customHeight="1">
      <c r="A28" s="8" t="s">
        <v>19</v>
      </c>
      <c r="B28" s="74">
        <f t="shared" si="1"/>
        <v>4237</v>
      </c>
      <c r="C28" s="74">
        <v>260</v>
      </c>
      <c r="D28" s="74">
        <v>1196</v>
      </c>
      <c r="E28" s="74">
        <v>745</v>
      </c>
      <c r="F28" s="74">
        <v>583</v>
      </c>
      <c r="G28" s="21">
        <v>633</v>
      </c>
      <c r="H28" s="21">
        <v>719</v>
      </c>
      <c r="I28" s="21">
        <v>86</v>
      </c>
      <c r="J28" s="21">
        <v>10</v>
      </c>
      <c r="K28" s="21">
        <v>0</v>
      </c>
      <c r="L28" s="21">
        <v>5</v>
      </c>
      <c r="N28" s="15"/>
    </row>
    <row r="29" spans="1:14" ht="21.75" customHeight="1">
      <c r="A29" s="8" t="s">
        <v>20</v>
      </c>
      <c r="B29" s="21">
        <f t="shared" si="1"/>
        <v>9152</v>
      </c>
      <c r="C29" s="21">
        <v>639</v>
      </c>
      <c r="D29" s="21">
        <v>2753</v>
      </c>
      <c r="E29" s="21">
        <v>1796</v>
      </c>
      <c r="F29" s="21">
        <v>1577</v>
      </c>
      <c r="G29" s="21">
        <v>409</v>
      </c>
      <c r="H29" s="21">
        <v>1827</v>
      </c>
      <c r="I29" s="21">
        <v>95</v>
      </c>
      <c r="J29" s="21">
        <v>56</v>
      </c>
      <c r="K29" s="21">
        <v>0</v>
      </c>
      <c r="L29" s="21">
        <v>0</v>
      </c>
      <c r="N29" s="15"/>
    </row>
    <row r="30" spans="1:14" ht="21.75" customHeight="1">
      <c r="A30" s="4" t="s">
        <v>21</v>
      </c>
      <c r="B30" s="3">
        <f t="shared" si="1"/>
        <v>1087</v>
      </c>
      <c r="C30" s="3">
        <f aca="true" t="shared" si="3" ref="C30:L30">SUM(C31:C32)</f>
        <v>138</v>
      </c>
      <c r="D30" s="3">
        <f t="shared" si="3"/>
        <v>438</v>
      </c>
      <c r="E30" s="3">
        <f t="shared" si="3"/>
        <v>233</v>
      </c>
      <c r="F30" s="3">
        <f t="shared" si="3"/>
        <v>103</v>
      </c>
      <c r="G30" s="3">
        <f t="shared" si="3"/>
        <v>95</v>
      </c>
      <c r="H30" s="3">
        <f t="shared" si="3"/>
        <v>80</v>
      </c>
      <c r="I30" s="3">
        <f t="shared" si="3"/>
        <v>0</v>
      </c>
      <c r="J30" s="3">
        <f t="shared" si="3"/>
        <v>0</v>
      </c>
      <c r="K30" s="3">
        <f t="shared" si="3"/>
        <v>0</v>
      </c>
      <c r="L30" s="3">
        <f t="shared" si="3"/>
        <v>0</v>
      </c>
      <c r="N30" s="15"/>
    </row>
    <row r="31" spans="1:14" ht="21.75" customHeight="1">
      <c r="A31" s="8" t="s">
        <v>22</v>
      </c>
      <c r="B31" s="21">
        <f t="shared" si="1"/>
        <v>883</v>
      </c>
      <c r="C31" s="21">
        <v>115</v>
      </c>
      <c r="D31" s="21">
        <v>338</v>
      </c>
      <c r="E31" s="21">
        <v>184</v>
      </c>
      <c r="F31" s="21">
        <v>71</v>
      </c>
      <c r="G31" s="21">
        <v>95</v>
      </c>
      <c r="H31" s="21">
        <v>80</v>
      </c>
      <c r="I31" s="21">
        <v>0</v>
      </c>
      <c r="J31" s="21">
        <v>0</v>
      </c>
      <c r="K31" s="21">
        <v>0</v>
      </c>
      <c r="L31" s="3">
        <v>0</v>
      </c>
      <c r="N31" s="15"/>
    </row>
    <row r="32" spans="1:14" ht="21.75" customHeight="1">
      <c r="A32" s="9" t="s">
        <v>23</v>
      </c>
      <c r="B32" s="29">
        <f t="shared" si="1"/>
        <v>204</v>
      </c>
      <c r="C32" s="25">
        <v>23</v>
      </c>
      <c r="D32" s="25">
        <v>100</v>
      </c>
      <c r="E32" s="25">
        <v>49</v>
      </c>
      <c r="F32" s="25">
        <v>32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63">
        <v>0</v>
      </c>
      <c r="N32" s="15"/>
    </row>
    <row r="33" spans="1:12" ht="21.75" customHeight="1">
      <c r="A33" s="10" t="s">
        <v>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</row>
    <row r="34" ht="16.5">
      <c r="A34" s="10" t="s">
        <v>97</v>
      </c>
    </row>
  </sheetData>
  <sheetProtection/>
  <mergeCells count="3">
    <mergeCell ref="A1:L1"/>
    <mergeCell ref="A2:L2"/>
    <mergeCell ref="A3:L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ignoredErrors>
    <ignoredError sqref="I30:L30 C30:H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7.125" style="1" customWidth="1"/>
    <col min="4" max="4" width="8.125" style="1" customWidth="1"/>
    <col min="5" max="9" width="6.625" style="1" customWidth="1"/>
    <col min="10" max="12" width="7.125" style="1" customWidth="1"/>
    <col min="13" max="16384" width="9.00390625" style="1" customWidth="1"/>
  </cols>
  <sheetData>
    <row r="1" spans="1:12" ht="24.75" customHeight="1">
      <c r="A1" s="88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57" customHeight="1">
      <c r="A3" s="11"/>
      <c r="B3" s="12" t="s">
        <v>28</v>
      </c>
      <c r="C3" s="13" t="s">
        <v>27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50</v>
      </c>
      <c r="I3" s="13" t="s">
        <v>63</v>
      </c>
      <c r="J3" s="13" t="s">
        <v>64</v>
      </c>
      <c r="K3" s="13" t="s">
        <v>43</v>
      </c>
      <c r="L3" s="14" t="s">
        <v>96</v>
      </c>
    </row>
    <row r="4" spans="1:12" ht="21.75" customHeight="1">
      <c r="A4" s="2" t="s">
        <v>28</v>
      </c>
      <c r="B4" s="73">
        <f>SUM(C4:L4)</f>
        <v>223418</v>
      </c>
      <c r="C4" s="3">
        <f aca="true" t="shared" si="0" ref="C4:L4">C5+C29</f>
        <v>14727</v>
      </c>
      <c r="D4" s="3">
        <f>D5+D29</f>
        <v>84052</v>
      </c>
      <c r="E4" s="3">
        <f t="shared" si="0"/>
        <v>53212</v>
      </c>
      <c r="F4" s="3">
        <f t="shared" si="0"/>
        <v>17527</v>
      </c>
      <c r="G4" s="3">
        <f t="shared" si="0"/>
        <v>18332</v>
      </c>
      <c r="H4" s="3">
        <f t="shared" si="0"/>
        <v>31430</v>
      </c>
      <c r="I4" s="3">
        <f t="shared" si="0"/>
        <v>996</v>
      </c>
      <c r="J4" s="3">
        <f t="shared" si="0"/>
        <v>2997</v>
      </c>
      <c r="K4" s="3">
        <v>72</v>
      </c>
      <c r="L4" s="3">
        <f t="shared" si="0"/>
        <v>73</v>
      </c>
    </row>
    <row r="5" spans="1:15" ht="21.75" customHeight="1">
      <c r="A5" s="52" t="s">
        <v>24</v>
      </c>
      <c r="B5" s="3">
        <f>SUM(C5:L5)</f>
        <v>222528</v>
      </c>
      <c r="C5" s="3">
        <f aca="true" t="shared" si="1" ref="C5:L5">SUM(C6:C28)</f>
        <v>14643</v>
      </c>
      <c r="D5" s="3">
        <f>SUM(D6:D28)</f>
        <v>83677</v>
      </c>
      <c r="E5" s="3">
        <f t="shared" si="1"/>
        <v>52984</v>
      </c>
      <c r="F5" s="3">
        <f>SUM(F6:F28)</f>
        <v>17430</v>
      </c>
      <c r="G5" s="3">
        <f>SUM(G6:G28)</f>
        <v>18226</v>
      </c>
      <c r="H5" s="3">
        <f t="shared" si="1"/>
        <v>31430</v>
      </c>
      <c r="I5" s="17">
        <f t="shared" si="1"/>
        <v>996</v>
      </c>
      <c r="J5" s="17">
        <f>SUM(J6:J28)</f>
        <v>2997</v>
      </c>
      <c r="K5" s="17">
        <v>72</v>
      </c>
      <c r="L5" s="17">
        <f t="shared" si="1"/>
        <v>73</v>
      </c>
      <c r="M5" s="5"/>
      <c r="N5" s="5"/>
      <c r="O5" s="15"/>
    </row>
    <row r="6" spans="1:15" ht="21.75" customHeight="1">
      <c r="A6" s="6" t="s">
        <v>25</v>
      </c>
      <c r="B6" s="21">
        <f>SUM(C6:L6)</f>
        <v>37958</v>
      </c>
      <c r="C6" s="45">
        <v>3151</v>
      </c>
      <c r="D6" s="21">
        <v>10638</v>
      </c>
      <c r="E6" s="21">
        <v>7868</v>
      </c>
      <c r="F6" s="46">
        <v>3609</v>
      </c>
      <c r="G6" s="46">
        <v>2780</v>
      </c>
      <c r="H6" s="21">
        <v>9049</v>
      </c>
      <c r="I6" s="22">
        <v>360</v>
      </c>
      <c r="J6" s="23">
        <f>250+253</f>
        <v>503</v>
      </c>
      <c r="K6" s="22" t="s">
        <v>72</v>
      </c>
      <c r="L6" s="23">
        <v>0</v>
      </c>
      <c r="O6" s="15"/>
    </row>
    <row r="7" spans="1:15" ht="21.75" customHeight="1">
      <c r="A7" s="6" t="s">
        <v>26</v>
      </c>
      <c r="B7" s="21">
        <f aca="true" t="shared" si="2" ref="B7:B31">SUM(C7:L7)</f>
        <v>16307</v>
      </c>
      <c r="C7" s="45">
        <v>1215</v>
      </c>
      <c r="D7" s="21">
        <v>5863</v>
      </c>
      <c r="E7" s="21">
        <v>4038</v>
      </c>
      <c r="F7" s="46">
        <v>1112</v>
      </c>
      <c r="G7" s="46">
        <v>1705</v>
      </c>
      <c r="H7" s="21">
        <v>1854</v>
      </c>
      <c r="I7" s="22">
        <v>97</v>
      </c>
      <c r="J7" s="23">
        <f>2+421</f>
        <v>423</v>
      </c>
      <c r="K7" s="22" t="s">
        <v>72</v>
      </c>
      <c r="L7" s="23">
        <v>0</v>
      </c>
      <c r="O7" s="15"/>
    </row>
    <row r="8" spans="1:15" ht="21.75" customHeight="1">
      <c r="A8" s="8" t="s">
        <v>0</v>
      </c>
      <c r="B8" s="21">
        <f t="shared" si="2"/>
        <v>29135</v>
      </c>
      <c r="C8" s="45">
        <v>1904</v>
      </c>
      <c r="D8" s="21">
        <v>12337</v>
      </c>
      <c r="E8" s="21">
        <v>7694</v>
      </c>
      <c r="F8" s="46">
        <v>1698</v>
      </c>
      <c r="G8" s="46">
        <v>1588</v>
      </c>
      <c r="H8" s="21">
        <v>3567</v>
      </c>
      <c r="I8" s="22">
        <v>0</v>
      </c>
      <c r="J8" s="23">
        <f>51+223</f>
        <v>274</v>
      </c>
      <c r="K8" s="22" t="s">
        <v>72</v>
      </c>
      <c r="L8" s="21">
        <v>73</v>
      </c>
      <c r="O8" s="15"/>
    </row>
    <row r="9" spans="1:15" ht="21.75" customHeight="1">
      <c r="A9" s="8" t="s">
        <v>1</v>
      </c>
      <c r="B9" s="21">
        <f t="shared" si="2"/>
        <v>4428</v>
      </c>
      <c r="C9" s="47">
        <v>265</v>
      </c>
      <c r="D9" s="21">
        <v>1767</v>
      </c>
      <c r="E9" s="21">
        <v>1189</v>
      </c>
      <c r="F9" s="46">
        <v>261</v>
      </c>
      <c r="G9" s="46">
        <v>477</v>
      </c>
      <c r="H9" s="21">
        <v>340</v>
      </c>
      <c r="I9" s="22">
        <v>0</v>
      </c>
      <c r="J9" s="23">
        <v>129</v>
      </c>
      <c r="K9" s="22" t="s">
        <v>72</v>
      </c>
      <c r="L9" s="23">
        <v>0</v>
      </c>
      <c r="O9" s="15"/>
    </row>
    <row r="10" spans="1:15" ht="21.75" customHeight="1">
      <c r="A10" s="8" t="s">
        <v>2</v>
      </c>
      <c r="B10" s="21">
        <f t="shared" si="2"/>
        <v>14174</v>
      </c>
      <c r="C10" s="47">
        <v>866</v>
      </c>
      <c r="D10" s="21">
        <v>5356</v>
      </c>
      <c r="E10" s="21">
        <v>3652</v>
      </c>
      <c r="F10" s="46">
        <v>984</v>
      </c>
      <c r="G10" s="46">
        <v>1144</v>
      </c>
      <c r="H10" s="21">
        <v>1930</v>
      </c>
      <c r="I10" s="22">
        <v>15</v>
      </c>
      <c r="J10" s="23">
        <f>51+176</f>
        <v>227</v>
      </c>
      <c r="K10" s="22" t="s">
        <v>72</v>
      </c>
      <c r="L10" s="23">
        <v>0</v>
      </c>
      <c r="O10" s="15"/>
    </row>
    <row r="11" spans="1:15" ht="21.75" customHeight="1">
      <c r="A11" s="8" t="s">
        <v>3</v>
      </c>
      <c r="B11" s="21">
        <f t="shared" si="2"/>
        <v>3953</v>
      </c>
      <c r="C11" s="47">
        <v>276</v>
      </c>
      <c r="D11" s="21">
        <v>1718</v>
      </c>
      <c r="E11" s="21">
        <v>1000</v>
      </c>
      <c r="F11" s="46">
        <v>146</v>
      </c>
      <c r="G11" s="46">
        <v>304</v>
      </c>
      <c r="H11" s="21">
        <v>463</v>
      </c>
      <c r="I11" s="22">
        <v>0</v>
      </c>
      <c r="J11" s="23">
        <f>19+27</f>
        <v>46</v>
      </c>
      <c r="K11" s="22" t="s">
        <v>72</v>
      </c>
      <c r="L11" s="23">
        <v>0</v>
      </c>
      <c r="O11" s="15"/>
    </row>
    <row r="12" spans="1:15" ht="21.75" customHeight="1">
      <c r="A12" s="8" t="s">
        <v>4</v>
      </c>
      <c r="B12" s="21">
        <f t="shared" si="2"/>
        <v>5334</v>
      </c>
      <c r="C12" s="47">
        <v>243</v>
      </c>
      <c r="D12" s="21">
        <v>2431</v>
      </c>
      <c r="E12" s="21">
        <v>1252</v>
      </c>
      <c r="F12" s="46">
        <v>571</v>
      </c>
      <c r="G12" s="46">
        <v>483</v>
      </c>
      <c r="H12" s="21">
        <v>323</v>
      </c>
      <c r="I12" s="22">
        <v>0</v>
      </c>
      <c r="J12" s="23">
        <v>31</v>
      </c>
      <c r="K12" s="22" t="s">
        <v>72</v>
      </c>
      <c r="L12" s="23">
        <v>0</v>
      </c>
      <c r="O12" s="15"/>
    </row>
    <row r="13" spans="1:15" ht="21.75" customHeight="1">
      <c r="A13" s="8" t="s">
        <v>5</v>
      </c>
      <c r="B13" s="21">
        <f t="shared" si="2"/>
        <v>11907</v>
      </c>
      <c r="C13" s="47">
        <v>423</v>
      </c>
      <c r="D13" s="21">
        <v>5196</v>
      </c>
      <c r="E13" s="21">
        <v>3436</v>
      </c>
      <c r="F13" s="46">
        <v>928</v>
      </c>
      <c r="G13" s="46">
        <v>902</v>
      </c>
      <c r="H13" s="21">
        <v>686</v>
      </c>
      <c r="I13" s="22">
        <v>105</v>
      </c>
      <c r="J13" s="23">
        <f>63+168</f>
        <v>231</v>
      </c>
      <c r="K13" s="22" t="s">
        <v>72</v>
      </c>
      <c r="L13" s="23">
        <v>0</v>
      </c>
      <c r="O13" s="15"/>
    </row>
    <row r="14" spans="1:15" ht="21.75" customHeight="1">
      <c r="A14" s="8" t="s">
        <v>6</v>
      </c>
      <c r="B14" s="21">
        <f t="shared" si="2"/>
        <v>11391</v>
      </c>
      <c r="C14" s="47">
        <v>819</v>
      </c>
      <c r="D14" s="21">
        <v>4864</v>
      </c>
      <c r="E14" s="21">
        <v>3119</v>
      </c>
      <c r="F14" s="46">
        <v>618</v>
      </c>
      <c r="G14" s="46">
        <v>1168</v>
      </c>
      <c r="H14" s="21">
        <v>604</v>
      </c>
      <c r="I14" s="22">
        <v>76</v>
      </c>
      <c r="J14" s="23">
        <v>123</v>
      </c>
      <c r="K14" s="22" t="s">
        <v>72</v>
      </c>
      <c r="L14" s="23">
        <v>0</v>
      </c>
      <c r="O14" s="15"/>
    </row>
    <row r="15" spans="1:15" ht="21.75" customHeight="1">
      <c r="A15" s="8" t="s">
        <v>7</v>
      </c>
      <c r="B15" s="21">
        <f t="shared" si="2"/>
        <v>5266</v>
      </c>
      <c r="C15" s="47">
        <v>308</v>
      </c>
      <c r="D15" s="21">
        <v>2643</v>
      </c>
      <c r="E15" s="21">
        <v>1356</v>
      </c>
      <c r="F15" s="46">
        <v>328</v>
      </c>
      <c r="G15" s="46">
        <v>359</v>
      </c>
      <c r="H15" s="21">
        <v>179</v>
      </c>
      <c r="I15" s="22">
        <v>0</v>
      </c>
      <c r="J15" s="23">
        <f>13+80</f>
        <v>93</v>
      </c>
      <c r="K15" s="22" t="s">
        <v>72</v>
      </c>
      <c r="L15" s="23">
        <v>0</v>
      </c>
      <c r="O15" s="15"/>
    </row>
    <row r="16" spans="1:15" ht="21.75" customHeight="1">
      <c r="A16" s="8" t="s">
        <v>8</v>
      </c>
      <c r="B16" s="21">
        <f t="shared" si="2"/>
        <v>6808</v>
      </c>
      <c r="C16" s="47">
        <v>437</v>
      </c>
      <c r="D16" s="21">
        <v>3012</v>
      </c>
      <c r="E16" s="21">
        <v>1795</v>
      </c>
      <c r="F16" s="46">
        <v>594</v>
      </c>
      <c r="G16" s="46">
        <v>549</v>
      </c>
      <c r="H16" s="21">
        <v>396</v>
      </c>
      <c r="I16" s="22">
        <v>0</v>
      </c>
      <c r="J16" s="23">
        <v>25</v>
      </c>
      <c r="K16" s="22" t="s">
        <v>72</v>
      </c>
      <c r="L16" s="23">
        <v>0</v>
      </c>
      <c r="O16" s="15"/>
    </row>
    <row r="17" spans="1:15" ht="21.75" customHeight="1">
      <c r="A17" s="8" t="s">
        <v>9</v>
      </c>
      <c r="B17" s="21">
        <f t="shared" si="2"/>
        <v>4647</v>
      </c>
      <c r="C17" s="47">
        <v>263</v>
      </c>
      <c r="D17" s="21">
        <v>2495</v>
      </c>
      <c r="E17" s="21">
        <v>1062</v>
      </c>
      <c r="F17" s="46">
        <v>226</v>
      </c>
      <c r="G17" s="46">
        <v>277</v>
      </c>
      <c r="H17" s="21">
        <v>298</v>
      </c>
      <c r="I17" s="22">
        <v>0</v>
      </c>
      <c r="J17" s="23">
        <v>26</v>
      </c>
      <c r="K17" s="22" t="s">
        <v>72</v>
      </c>
      <c r="L17" s="23">
        <v>0</v>
      </c>
      <c r="O17" s="15"/>
    </row>
    <row r="18" spans="1:15" ht="21.75" customHeight="1">
      <c r="A18" s="8" t="s">
        <v>10</v>
      </c>
      <c r="B18" s="21">
        <f t="shared" si="2"/>
        <v>10956</v>
      </c>
      <c r="C18" s="47">
        <v>733</v>
      </c>
      <c r="D18" s="21">
        <v>4227</v>
      </c>
      <c r="E18" s="21">
        <v>2178</v>
      </c>
      <c r="F18" s="46">
        <v>941</v>
      </c>
      <c r="G18" s="46">
        <v>1036</v>
      </c>
      <c r="H18" s="21">
        <v>1660</v>
      </c>
      <c r="I18" s="22">
        <v>120</v>
      </c>
      <c r="J18" s="23">
        <f>23+38</f>
        <v>61</v>
      </c>
      <c r="K18" s="22" t="s">
        <v>72</v>
      </c>
      <c r="L18" s="23">
        <v>0</v>
      </c>
      <c r="O18" s="15"/>
    </row>
    <row r="19" spans="1:15" ht="21.75" customHeight="1">
      <c r="A19" s="8" t="s">
        <v>11</v>
      </c>
      <c r="B19" s="21">
        <f t="shared" si="2"/>
        <v>9916</v>
      </c>
      <c r="C19" s="47">
        <v>655</v>
      </c>
      <c r="D19" s="21">
        <v>4216</v>
      </c>
      <c r="E19" s="21">
        <v>2680</v>
      </c>
      <c r="F19" s="46">
        <v>411</v>
      </c>
      <c r="G19" s="46">
        <v>901</v>
      </c>
      <c r="H19" s="21">
        <v>1021</v>
      </c>
      <c r="I19" s="22">
        <v>0</v>
      </c>
      <c r="J19" s="23">
        <v>32</v>
      </c>
      <c r="K19" s="22" t="s">
        <v>72</v>
      </c>
      <c r="L19" s="23">
        <v>0</v>
      </c>
      <c r="O19" s="15"/>
    </row>
    <row r="20" spans="1:15" ht="21.75" customHeight="1">
      <c r="A20" s="8" t="s">
        <v>12</v>
      </c>
      <c r="B20" s="21">
        <f t="shared" si="2"/>
        <v>8919</v>
      </c>
      <c r="C20" s="47">
        <v>549</v>
      </c>
      <c r="D20" s="21">
        <v>3655</v>
      </c>
      <c r="E20" s="21">
        <v>2271</v>
      </c>
      <c r="F20" s="46">
        <v>471</v>
      </c>
      <c r="G20" s="46">
        <v>859</v>
      </c>
      <c r="H20" s="21">
        <v>1041</v>
      </c>
      <c r="I20" s="22">
        <v>0</v>
      </c>
      <c r="J20" s="23">
        <v>73</v>
      </c>
      <c r="K20" s="22" t="s">
        <v>72</v>
      </c>
      <c r="L20" s="23">
        <v>0</v>
      </c>
      <c r="O20" s="15"/>
    </row>
    <row r="21" spans="1:15" ht="21.75" customHeight="1">
      <c r="A21" s="8" t="s">
        <v>13</v>
      </c>
      <c r="B21" s="21">
        <f t="shared" si="2"/>
        <v>2978</v>
      </c>
      <c r="C21" s="47">
        <v>104</v>
      </c>
      <c r="D21" s="21">
        <v>1483</v>
      </c>
      <c r="E21" s="21">
        <v>709</v>
      </c>
      <c r="F21" s="46">
        <v>147</v>
      </c>
      <c r="G21" s="46">
        <v>374</v>
      </c>
      <c r="H21" s="21">
        <v>126</v>
      </c>
      <c r="I21" s="22">
        <v>0</v>
      </c>
      <c r="J21" s="23">
        <v>35</v>
      </c>
      <c r="K21" s="22" t="s">
        <v>72</v>
      </c>
      <c r="L21" s="23">
        <v>0</v>
      </c>
      <c r="O21" s="15"/>
    </row>
    <row r="22" spans="1:15" ht="21.75" customHeight="1">
      <c r="A22" s="8" t="s">
        <v>14</v>
      </c>
      <c r="B22" s="21">
        <f t="shared" si="2"/>
        <v>4099</v>
      </c>
      <c r="C22" s="47">
        <v>229</v>
      </c>
      <c r="D22" s="21">
        <v>1814</v>
      </c>
      <c r="E22" s="21">
        <v>939</v>
      </c>
      <c r="F22" s="46">
        <v>393</v>
      </c>
      <c r="G22" s="46">
        <v>343</v>
      </c>
      <c r="H22" s="21">
        <v>327</v>
      </c>
      <c r="I22" s="22">
        <v>12</v>
      </c>
      <c r="J22" s="23">
        <v>42</v>
      </c>
      <c r="K22" s="22" t="s">
        <v>72</v>
      </c>
      <c r="L22" s="23">
        <v>0</v>
      </c>
      <c r="O22" s="15"/>
    </row>
    <row r="23" spans="1:15" ht="21.75" customHeight="1">
      <c r="A23" s="8" t="s">
        <v>15</v>
      </c>
      <c r="B23" s="21">
        <f t="shared" si="2"/>
        <v>1105</v>
      </c>
      <c r="C23" s="47">
        <v>36</v>
      </c>
      <c r="D23" s="21">
        <v>563</v>
      </c>
      <c r="E23" s="21">
        <v>304</v>
      </c>
      <c r="F23" s="46">
        <v>88</v>
      </c>
      <c r="G23" s="46">
        <v>114</v>
      </c>
      <c r="H23" s="21">
        <v>0</v>
      </c>
      <c r="I23" s="22">
        <v>0</v>
      </c>
      <c r="J23" s="23">
        <v>0</v>
      </c>
      <c r="K23" s="22" t="s">
        <v>72</v>
      </c>
      <c r="L23" s="23">
        <v>0</v>
      </c>
      <c r="O23" s="15"/>
    </row>
    <row r="24" spans="1:15" ht="21.75" customHeight="1">
      <c r="A24" s="8" t="s">
        <v>16</v>
      </c>
      <c r="B24" s="21">
        <f t="shared" si="2"/>
        <v>3851</v>
      </c>
      <c r="C24" s="47">
        <v>233</v>
      </c>
      <c r="D24" s="21">
        <v>1249</v>
      </c>
      <c r="E24" s="21">
        <v>861</v>
      </c>
      <c r="F24" s="46">
        <v>449</v>
      </c>
      <c r="G24" s="46">
        <v>356</v>
      </c>
      <c r="H24" s="21">
        <v>618</v>
      </c>
      <c r="I24" s="22">
        <v>0</v>
      </c>
      <c r="J24" s="23">
        <v>85</v>
      </c>
      <c r="K24" s="22" t="s">
        <v>72</v>
      </c>
      <c r="L24" s="23">
        <v>0</v>
      </c>
      <c r="O24" s="15"/>
    </row>
    <row r="25" spans="1:15" ht="21.75" customHeight="1">
      <c r="A25" s="8" t="s">
        <v>17</v>
      </c>
      <c r="B25" s="21">
        <f t="shared" si="2"/>
        <v>4754</v>
      </c>
      <c r="C25" s="47">
        <v>358</v>
      </c>
      <c r="D25" s="21">
        <v>1284</v>
      </c>
      <c r="E25" s="21">
        <v>855</v>
      </c>
      <c r="F25" s="46">
        <v>544</v>
      </c>
      <c r="G25" s="46">
        <v>266</v>
      </c>
      <c r="H25" s="21">
        <v>1362</v>
      </c>
      <c r="I25" s="22">
        <v>0</v>
      </c>
      <c r="J25" s="23">
        <f>31+54</f>
        <v>85</v>
      </c>
      <c r="K25" s="22" t="s">
        <v>72</v>
      </c>
      <c r="L25" s="23">
        <v>0</v>
      </c>
      <c r="O25" s="15"/>
    </row>
    <row r="26" spans="1:15" ht="21.75" customHeight="1">
      <c r="A26" s="8" t="s">
        <v>18</v>
      </c>
      <c r="B26" s="21">
        <f t="shared" si="2"/>
        <v>12298</v>
      </c>
      <c r="C26" s="47">
        <v>773</v>
      </c>
      <c r="D26" s="21">
        <v>3266</v>
      </c>
      <c r="E26" s="21">
        <v>2159</v>
      </c>
      <c r="F26" s="46">
        <v>986</v>
      </c>
      <c r="G26" s="46">
        <v>1063</v>
      </c>
      <c r="H26" s="21">
        <v>3739</v>
      </c>
      <c r="I26" s="22">
        <v>117</v>
      </c>
      <c r="J26" s="23">
        <f>20+175</f>
        <v>195</v>
      </c>
      <c r="K26" s="22" t="s">
        <v>72</v>
      </c>
      <c r="L26" s="23">
        <v>0</v>
      </c>
      <c r="O26" s="15"/>
    </row>
    <row r="27" spans="1:15" ht="21.75" customHeight="1">
      <c r="A27" s="8" t="s">
        <v>19</v>
      </c>
      <c r="B27" s="21">
        <f t="shared" si="2"/>
        <v>3913</v>
      </c>
      <c r="C27" s="47">
        <v>303</v>
      </c>
      <c r="D27" s="21">
        <v>953</v>
      </c>
      <c r="E27" s="21">
        <v>680</v>
      </c>
      <c r="F27" s="46">
        <v>630</v>
      </c>
      <c r="G27" s="46">
        <v>673</v>
      </c>
      <c r="H27" s="21">
        <v>564</v>
      </c>
      <c r="I27" s="22">
        <v>0</v>
      </c>
      <c r="J27" s="23">
        <f>24+86</f>
        <v>110</v>
      </c>
      <c r="K27" s="22" t="s">
        <v>72</v>
      </c>
      <c r="L27" s="23">
        <v>0</v>
      </c>
      <c r="O27" s="15"/>
    </row>
    <row r="28" spans="1:15" ht="21.75" customHeight="1">
      <c r="A28" s="8" t="s">
        <v>20</v>
      </c>
      <c r="B28" s="21">
        <f t="shared" si="2"/>
        <v>8359</v>
      </c>
      <c r="C28" s="47">
        <v>500</v>
      </c>
      <c r="D28" s="21">
        <v>2647</v>
      </c>
      <c r="E28" s="21">
        <v>1887</v>
      </c>
      <c r="F28" s="46">
        <v>1295</v>
      </c>
      <c r="G28" s="46">
        <v>505</v>
      </c>
      <c r="H28" s="21">
        <v>1283</v>
      </c>
      <c r="I28" s="22">
        <v>94</v>
      </c>
      <c r="J28" s="23">
        <f>56+92</f>
        <v>148</v>
      </c>
      <c r="K28" s="22" t="s">
        <v>72</v>
      </c>
      <c r="L28" s="23">
        <v>0</v>
      </c>
      <c r="O28" s="15"/>
    </row>
    <row r="29" spans="1:15" ht="21.75" customHeight="1">
      <c r="A29" s="4" t="s">
        <v>21</v>
      </c>
      <c r="B29" s="3">
        <f t="shared" si="2"/>
        <v>890</v>
      </c>
      <c r="C29" s="48">
        <f>SUM(C30:C31)</f>
        <v>84</v>
      </c>
      <c r="D29" s="3">
        <v>375</v>
      </c>
      <c r="E29" s="3">
        <v>228</v>
      </c>
      <c r="F29" s="49">
        <f>SUM(F30:F31)</f>
        <v>97</v>
      </c>
      <c r="G29" s="49">
        <f>SUM(G30:G31)</f>
        <v>106</v>
      </c>
      <c r="H29" s="3">
        <v>0</v>
      </c>
      <c r="I29" s="17">
        <v>0</v>
      </c>
      <c r="J29" s="17">
        <f>J30+J31</f>
        <v>0</v>
      </c>
      <c r="K29" s="17" t="s">
        <v>76</v>
      </c>
      <c r="L29" s="17">
        <v>0</v>
      </c>
      <c r="O29" s="15"/>
    </row>
    <row r="30" spans="1:15" ht="21.75" customHeight="1">
      <c r="A30" s="8" t="s">
        <v>22</v>
      </c>
      <c r="B30" s="21">
        <f t="shared" si="2"/>
        <v>729</v>
      </c>
      <c r="C30" s="47">
        <v>65</v>
      </c>
      <c r="D30" s="21">
        <v>303</v>
      </c>
      <c r="E30" s="21">
        <v>184</v>
      </c>
      <c r="F30" s="46">
        <v>71</v>
      </c>
      <c r="G30" s="46">
        <v>106</v>
      </c>
      <c r="H30" s="21">
        <v>0</v>
      </c>
      <c r="I30" s="22">
        <v>0</v>
      </c>
      <c r="J30" s="23">
        <v>0</v>
      </c>
      <c r="K30" s="22" t="s">
        <v>72</v>
      </c>
      <c r="L30" s="23">
        <v>0</v>
      </c>
      <c r="O30" s="15"/>
    </row>
    <row r="31" spans="1:15" ht="21.75" customHeight="1">
      <c r="A31" s="9" t="s">
        <v>23</v>
      </c>
      <c r="B31" s="29">
        <f t="shared" si="2"/>
        <v>161</v>
      </c>
      <c r="C31" s="50">
        <v>19</v>
      </c>
      <c r="D31" s="25">
        <v>72</v>
      </c>
      <c r="E31" s="25">
        <v>44</v>
      </c>
      <c r="F31" s="51">
        <v>26</v>
      </c>
      <c r="G31" s="51">
        <v>0</v>
      </c>
      <c r="H31" s="25">
        <v>0</v>
      </c>
      <c r="I31" s="27">
        <v>0</v>
      </c>
      <c r="J31" s="28">
        <v>0</v>
      </c>
      <c r="K31" s="27" t="s">
        <v>72</v>
      </c>
      <c r="L31" s="28">
        <v>0</v>
      </c>
      <c r="O31" s="15"/>
    </row>
    <row r="32" spans="1:12" ht="21.75" customHeight="1">
      <c r="A32" s="10" t="s">
        <v>65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ht="16.5">
      <c r="A33" s="10" t="s">
        <v>98</v>
      </c>
    </row>
  </sheetData>
  <sheetProtection/>
  <mergeCells count="2">
    <mergeCell ref="A1:L1"/>
    <mergeCell ref="A2:L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M1"/>
    </sheetView>
  </sheetViews>
  <sheetFormatPr defaultColWidth="9.00390625" defaultRowHeight="16.5"/>
  <cols>
    <col min="1" max="1" width="8.625" style="1" customWidth="1"/>
    <col min="2" max="2" width="8.125" style="1" customWidth="1"/>
    <col min="3" max="9" width="6.625" style="1" customWidth="1"/>
    <col min="10" max="10" width="5.625" style="1" customWidth="1"/>
    <col min="11" max="11" width="8.25390625" style="1" customWidth="1"/>
    <col min="12" max="12" width="6.125" style="1" customWidth="1"/>
    <col min="13" max="13" width="6.625" style="1" customWidth="1"/>
    <col min="14" max="19" width="9.00390625" style="44" customWidth="1"/>
    <col min="20" max="16384" width="9.00390625" style="1" customWidth="1"/>
  </cols>
  <sheetData>
    <row r="1" spans="1:13" ht="24.75" customHeight="1">
      <c r="A1" s="88" t="s">
        <v>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0.25" customHeight="1">
      <c r="A2" s="98" t="s">
        <v>177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84"/>
    </row>
    <row r="4" spans="1:13" ht="54.75" customHeight="1">
      <c r="A4" s="11"/>
      <c r="B4" s="12" t="s">
        <v>100</v>
      </c>
      <c r="C4" s="13" t="s">
        <v>27</v>
      </c>
      <c r="D4" s="13" t="s">
        <v>101</v>
      </c>
      <c r="E4" s="13" t="s">
        <v>102</v>
      </c>
      <c r="F4" s="13" t="s">
        <v>103</v>
      </c>
      <c r="G4" s="13" t="s">
        <v>104</v>
      </c>
      <c r="H4" s="13" t="s">
        <v>105</v>
      </c>
      <c r="I4" s="13" t="s">
        <v>122</v>
      </c>
      <c r="J4" s="13" t="s">
        <v>106</v>
      </c>
      <c r="K4" s="13" t="s">
        <v>107</v>
      </c>
      <c r="L4" s="13" t="s">
        <v>108</v>
      </c>
      <c r="M4" s="14" t="s">
        <v>109</v>
      </c>
    </row>
    <row r="5" spans="1:17" ht="21.75" customHeight="1">
      <c r="A5" s="2" t="s">
        <v>100</v>
      </c>
      <c r="B5" s="73">
        <f>SUM(C5:M5)</f>
        <v>273189</v>
      </c>
      <c r="C5" s="3">
        <f aca="true" t="shared" si="0" ref="C5:K5">C6+C30</f>
        <v>14630</v>
      </c>
      <c r="D5" s="73">
        <v>99562</v>
      </c>
      <c r="E5" s="73">
        <f t="shared" si="0"/>
        <v>51965</v>
      </c>
      <c r="F5" s="3">
        <f t="shared" si="0"/>
        <v>36257</v>
      </c>
      <c r="G5" s="3">
        <f t="shared" si="0"/>
        <v>16906</v>
      </c>
      <c r="H5" s="3">
        <f t="shared" si="0"/>
        <v>50684</v>
      </c>
      <c r="I5" s="3">
        <f t="shared" si="0"/>
        <v>26</v>
      </c>
      <c r="J5" s="3">
        <v>1790</v>
      </c>
      <c r="K5" s="3">
        <f t="shared" si="0"/>
        <v>1170</v>
      </c>
      <c r="L5" s="3">
        <v>52</v>
      </c>
      <c r="M5" s="3">
        <f>M6+M30</f>
        <v>147</v>
      </c>
      <c r="Q5" s="64"/>
    </row>
    <row r="6" spans="1:17" ht="21.75" customHeight="1">
      <c r="A6" s="52" t="s">
        <v>110</v>
      </c>
      <c r="B6" s="3">
        <f aca="true" t="shared" si="1" ref="B6:B32">SUM(C6:M6)</f>
        <v>272110</v>
      </c>
      <c r="C6" s="3">
        <f aca="true" t="shared" si="2" ref="C6:M6">SUM(C7:C29)</f>
        <v>14502</v>
      </c>
      <c r="D6" s="73">
        <v>99125</v>
      </c>
      <c r="E6" s="73">
        <f t="shared" si="2"/>
        <v>51736</v>
      </c>
      <c r="F6" s="3">
        <f t="shared" si="2"/>
        <v>36154</v>
      </c>
      <c r="G6" s="3">
        <f t="shared" si="2"/>
        <v>16815</v>
      </c>
      <c r="H6" s="3">
        <f t="shared" si="2"/>
        <v>50593</v>
      </c>
      <c r="I6" s="3">
        <f t="shared" si="2"/>
        <v>26</v>
      </c>
      <c r="J6" s="3">
        <v>1790</v>
      </c>
      <c r="K6" s="3">
        <f t="shared" si="2"/>
        <v>1170</v>
      </c>
      <c r="L6" s="3">
        <f t="shared" si="2"/>
        <v>52</v>
      </c>
      <c r="M6" s="3">
        <f t="shared" si="2"/>
        <v>147</v>
      </c>
      <c r="Q6" s="67"/>
    </row>
    <row r="7" spans="1:17" ht="21.75" customHeight="1">
      <c r="A7" s="6" t="s">
        <v>115</v>
      </c>
      <c r="B7" s="21">
        <f t="shared" si="1"/>
        <v>38532</v>
      </c>
      <c r="C7" s="21">
        <v>1854</v>
      </c>
      <c r="D7" s="74">
        <v>11001</v>
      </c>
      <c r="E7" s="74">
        <v>5589</v>
      </c>
      <c r="F7" s="21">
        <v>6199</v>
      </c>
      <c r="G7" s="21">
        <v>2230</v>
      </c>
      <c r="H7" s="21">
        <v>10967</v>
      </c>
      <c r="I7" s="21">
        <v>13</v>
      </c>
      <c r="J7" s="21">
        <v>410</v>
      </c>
      <c r="K7" s="21">
        <v>248</v>
      </c>
      <c r="L7" s="21">
        <v>0</v>
      </c>
      <c r="M7" s="21">
        <v>21</v>
      </c>
      <c r="Q7" s="67"/>
    </row>
    <row r="8" spans="1:17" ht="21.75" customHeight="1">
      <c r="A8" s="6" t="s">
        <v>111</v>
      </c>
      <c r="B8" s="21">
        <f t="shared" si="1"/>
        <v>17097</v>
      </c>
      <c r="C8" s="21">
        <v>1384</v>
      </c>
      <c r="D8" s="74">
        <v>5555</v>
      </c>
      <c r="E8" s="74">
        <v>3482</v>
      </c>
      <c r="F8" s="21">
        <v>2393</v>
      </c>
      <c r="G8" s="21">
        <v>1244</v>
      </c>
      <c r="H8" s="21">
        <v>2668</v>
      </c>
      <c r="I8" s="21">
        <v>0</v>
      </c>
      <c r="J8" s="21">
        <v>216</v>
      </c>
      <c r="K8" s="21">
        <v>126</v>
      </c>
      <c r="L8" s="21">
        <v>8</v>
      </c>
      <c r="M8" s="21">
        <v>21</v>
      </c>
      <c r="N8" s="67"/>
      <c r="O8" s="105"/>
      <c r="P8" s="105"/>
      <c r="Q8" s="65"/>
    </row>
    <row r="9" spans="1:17" ht="21.75" customHeight="1">
      <c r="A9" s="8" t="s">
        <v>116</v>
      </c>
      <c r="B9" s="21">
        <f t="shared" si="1"/>
        <v>36867</v>
      </c>
      <c r="C9" s="21">
        <v>1572</v>
      </c>
      <c r="D9" s="74">
        <v>16113</v>
      </c>
      <c r="E9" s="74">
        <v>7081</v>
      </c>
      <c r="F9" s="21">
        <v>4988</v>
      </c>
      <c r="G9" s="21">
        <v>1760</v>
      </c>
      <c r="H9" s="21">
        <v>5027</v>
      </c>
      <c r="I9" s="21">
        <v>13</v>
      </c>
      <c r="J9" s="21">
        <v>100</v>
      </c>
      <c r="K9" s="21">
        <v>136</v>
      </c>
      <c r="L9" s="21">
        <v>16</v>
      </c>
      <c r="M9" s="21">
        <v>61</v>
      </c>
      <c r="N9" s="67"/>
      <c r="O9" s="105"/>
      <c r="P9" s="105"/>
      <c r="Q9" s="64"/>
    </row>
    <row r="10" spans="1:17" ht="21.75" customHeight="1">
      <c r="A10" s="8" t="s">
        <v>1</v>
      </c>
      <c r="B10" s="74">
        <f t="shared" si="1"/>
        <v>5517</v>
      </c>
      <c r="C10" s="74">
        <v>204</v>
      </c>
      <c r="D10" s="74">
        <v>2183</v>
      </c>
      <c r="E10" s="74">
        <v>1311</v>
      </c>
      <c r="F10" s="74">
        <v>489</v>
      </c>
      <c r="G10" s="21">
        <v>573</v>
      </c>
      <c r="H10" s="21">
        <v>694</v>
      </c>
      <c r="I10" s="21">
        <v>0</v>
      </c>
      <c r="J10" s="21">
        <v>33</v>
      </c>
      <c r="K10" s="21">
        <v>13</v>
      </c>
      <c r="L10" s="21">
        <v>0</v>
      </c>
      <c r="M10" s="21">
        <v>17</v>
      </c>
      <c r="N10" s="67"/>
      <c r="O10" s="105"/>
      <c r="P10" s="105"/>
      <c r="Q10" s="66"/>
    </row>
    <row r="11" spans="1:17" ht="21.75" customHeight="1">
      <c r="A11" s="8" t="s">
        <v>2</v>
      </c>
      <c r="B11" s="74">
        <f t="shared" si="1"/>
        <v>24160</v>
      </c>
      <c r="C11" s="74">
        <v>1609</v>
      </c>
      <c r="D11" s="74">
        <v>8807</v>
      </c>
      <c r="E11" s="74">
        <v>5307</v>
      </c>
      <c r="F11" s="74">
        <v>3118</v>
      </c>
      <c r="G11" s="21">
        <v>766</v>
      </c>
      <c r="H11" s="21">
        <v>4210</v>
      </c>
      <c r="I11" s="21">
        <v>0</v>
      </c>
      <c r="J11" s="21">
        <v>99</v>
      </c>
      <c r="K11" s="21">
        <v>240</v>
      </c>
      <c r="L11" s="21">
        <v>0</v>
      </c>
      <c r="M11" s="21">
        <v>4</v>
      </c>
      <c r="N11" s="67"/>
      <c r="O11" s="105"/>
      <c r="P11" s="105"/>
      <c r="Q11" s="66"/>
    </row>
    <row r="12" spans="1:17" ht="21.75" customHeight="1">
      <c r="A12" s="8" t="s">
        <v>3</v>
      </c>
      <c r="B12" s="74">
        <f t="shared" si="1"/>
        <v>5887</v>
      </c>
      <c r="C12" s="74">
        <v>383</v>
      </c>
      <c r="D12" s="74">
        <v>2559</v>
      </c>
      <c r="E12" s="74">
        <v>1353</v>
      </c>
      <c r="F12" s="74">
        <v>822</v>
      </c>
      <c r="G12" s="21">
        <v>70</v>
      </c>
      <c r="H12" s="21">
        <v>650</v>
      </c>
      <c r="I12" s="21">
        <v>0</v>
      </c>
      <c r="J12" s="21">
        <v>0</v>
      </c>
      <c r="K12" s="21">
        <v>50</v>
      </c>
      <c r="L12" s="21">
        <v>0</v>
      </c>
      <c r="M12" s="21">
        <v>0</v>
      </c>
      <c r="N12" s="67"/>
      <c r="O12" s="105"/>
      <c r="P12" s="105"/>
      <c r="Q12" s="66"/>
    </row>
    <row r="13" spans="1:17" ht="21.75" customHeight="1">
      <c r="A13" s="8" t="s">
        <v>4</v>
      </c>
      <c r="B13" s="74">
        <f t="shared" si="1"/>
        <v>6618</v>
      </c>
      <c r="C13" s="74">
        <v>231</v>
      </c>
      <c r="D13" s="74">
        <v>2772</v>
      </c>
      <c r="E13" s="74">
        <v>1288</v>
      </c>
      <c r="F13" s="74">
        <v>945</v>
      </c>
      <c r="G13" s="21">
        <v>457</v>
      </c>
      <c r="H13" s="21">
        <v>876</v>
      </c>
      <c r="I13" s="21">
        <v>0</v>
      </c>
      <c r="J13" s="21">
        <v>23</v>
      </c>
      <c r="K13" s="21">
        <v>16</v>
      </c>
      <c r="L13" s="21">
        <v>10</v>
      </c>
      <c r="M13" s="21">
        <v>0</v>
      </c>
      <c r="N13" s="67"/>
      <c r="O13" s="105"/>
      <c r="P13" s="105"/>
      <c r="Q13" s="66"/>
    </row>
    <row r="14" spans="1:17" ht="21.75" customHeight="1">
      <c r="A14" s="8" t="s">
        <v>117</v>
      </c>
      <c r="B14" s="74">
        <f t="shared" si="1"/>
        <v>17169</v>
      </c>
      <c r="C14" s="74">
        <v>501</v>
      </c>
      <c r="D14" s="74">
        <v>6709</v>
      </c>
      <c r="E14" s="74">
        <v>4077</v>
      </c>
      <c r="F14" s="74">
        <v>2884</v>
      </c>
      <c r="G14" s="21">
        <v>689</v>
      </c>
      <c r="H14" s="21">
        <v>2118</v>
      </c>
      <c r="I14" s="21">
        <v>0</v>
      </c>
      <c r="J14" s="21">
        <v>95</v>
      </c>
      <c r="K14" s="21">
        <v>96</v>
      </c>
      <c r="L14" s="21">
        <v>0</v>
      </c>
      <c r="M14" s="21">
        <v>0</v>
      </c>
      <c r="N14" s="67"/>
      <c r="O14" s="105"/>
      <c r="P14" s="105"/>
      <c r="Q14" s="66"/>
    </row>
    <row r="15" spans="1:17" ht="21.75" customHeight="1">
      <c r="A15" s="8" t="s">
        <v>6</v>
      </c>
      <c r="B15" s="74">
        <f t="shared" si="1"/>
        <v>13208</v>
      </c>
      <c r="C15" s="74">
        <v>524</v>
      </c>
      <c r="D15" s="74">
        <v>5419</v>
      </c>
      <c r="E15" s="74">
        <v>2989</v>
      </c>
      <c r="F15" s="74">
        <v>1234</v>
      </c>
      <c r="G15" s="21">
        <v>1378</v>
      </c>
      <c r="H15" s="21">
        <v>1424</v>
      </c>
      <c r="I15" s="21">
        <v>0</v>
      </c>
      <c r="J15" s="21">
        <v>194</v>
      </c>
      <c r="K15" s="21">
        <v>46</v>
      </c>
      <c r="L15" s="21">
        <v>0</v>
      </c>
      <c r="M15" s="21">
        <v>0</v>
      </c>
      <c r="N15" s="67"/>
      <c r="O15" s="105"/>
      <c r="P15" s="105"/>
      <c r="Q15" s="66"/>
    </row>
    <row r="16" spans="1:17" ht="21.75" customHeight="1">
      <c r="A16" s="8" t="s">
        <v>7</v>
      </c>
      <c r="B16" s="74">
        <f t="shared" si="1"/>
        <v>6245</v>
      </c>
      <c r="C16" s="74">
        <v>250</v>
      </c>
      <c r="D16" s="74">
        <v>2829</v>
      </c>
      <c r="E16" s="74">
        <v>1412</v>
      </c>
      <c r="F16" s="74">
        <v>676</v>
      </c>
      <c r="G16" s="21">
        <v>583</v>
      </c>
      <c r="H16" s="21">
        <v>495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67"/>
      <c r="O16" s="105"/>
      <c r="P16" s="105"/>
      <c r="Q16" s="66"/>
    </row>
    <row r="17" spans="1:17" ht="21.75" customHeight="1">
      <c r="A17" s="8" t="s">
        <v>8</v>
      </c>
      <c r="B17" s="74">
        <f t="shared" si="1"/>
        <v>7994</v>
      </c>
      <c r="C17" s="74">
        <v>483</v>
      </c>
      <c r="D17" s="74">
        <v>3404</v>
      </c>
      <c r="E17" s="74">
        <v>1546</v>
      </c>
      <c r="F17" s="74">
        <v>926</v>
      </c>
      <c r="G17" s="21">
        <v>657</v>
      </c>
      <c r="H17" s="21">
        <v>914</v>
      </c>
      <c r="I17" s="21">
        <v>0</v>
      </c>
      <c r="J17" s="21">
        <v>55</v>
      </c>
      <c r="K17" s="21">
        <v>9</v>
      </c>
      <c r="L17" s="21">
        <v>0</v>
      </c>
      <c r="M17" s="21">
        <v>0</v>
      </c>
      <c r="N17" s="67"/>
      <c r="O17" s="105"/>
      <c r="P17" s="105"/>
      <c r="Q17" s="66"/>
    </row>
    <row r="18" spans="1:17" ht="21.75" customHeight="1">
      <c r="A18" s="8" t="s">
        <v>9</v>
      </c>
      <c r="B18" s="74">
        <f t="shared" si="1"/>
        <v>5715</v>
      </c>
      <c r="C18" s="74">
        <v>251</v>
      </c>
      <c r="D18" s="74">
        <v>2578</v>
      </c>
      <c r="E18" s="74">
        <v>1060</v>
      </c>
      <c r="F18" s="74">
        <v>355</v>
      </c>
      <c r="G18" s="21">
        <v>366</v>
      </c>
      <c r="H18" s="21">
        <v>1089</v>
      </c>
      <c r="I18" s="21">
        <v>0</v>
      </c>
      <c r="J18" s="21">
        <v>0</v>
      </c>
      <c r="K18" s="21">
        <v>2</v>
      </c>
      <c r="L18" s="21">
        <v>0</v>
      </c>
      <c r="M18" s="21">
        <v>14</v>
      </c>
      <c r="N18" s="67"/>
      <c r="O18" s="105"/>
      <c r="P18" s="105"/>
      <c r="Q18" s="66"/>
    </row>
    <row r="19" spans="1:17" ht="21.75" customHeight="1">
      <c r="A19" s="8" t="s">
        <v>118</v>
      </c>
      <c r="B19" s="74">
        <f t="shared" si="1"/>
        <v>13400</v>
      </c>
      <c r="C19" s="74">
        <v>868</v>
      </c>
      <c r="D19" s="74">
        <v>4337</v>
      </c>
      <c r="E19" s="74">
        <v>2027</v>
      </c>
      <c r="F19" s="74">
        <v>1593</v>
      </c>
      <c r="G19" s="21">
        <v>1067</v>
      </c>
      <c r="H19" s="21">
        <v>3431</v>
      </c>
      <c r="I19" s="21">
        <v>0</v>
      </c>
      <c r="J19" s="21">
        <v>72</v>
      </c>
      <c r="K19" s="21">
        <v>5</v>
      </c>
      <c r="L19" s="21">
        <v>0</v>
      </c>
      <c r="M19" s="21">
        <v>0</v>
      </c>
      <c r="N19" s="67"/>
      <c r="O19" s="105"/>
      <c r="P19" s="105"/>
      <c r="Q19" s="66"/>
    </row>
    <row r="20" spans="1:17" ht="21.75" customHeight="1">
      <c r="A20" s="8" t="s">
        <v>11</v>
      </c>
      <c r="B20" s="74">
        <f t="shared" si="1"/>
        <v>13719</v>
      </c>
      <c r="C20" s="74">
        <v>1060</v>
      </c>
      <c r="D20" s="74">
        <v>4892</v>
      </c>
      <c r="E20" s="74">
        <v>2506</v>
      </c>
      <c r="F20" s="74">
        <v>1335</v>
      </c>
      <c r="G20" s="21">
        <v>1025</v>
      </c>
      <c r="H20" s="21">
        <v>2845</v>
      </c>
      <c r="I20" s="21">
        <v>0</v>
      </c>
      <c r="J20" s="21">
        <v>30</v>
      </c>
      <c r="K20" s="21">
        <v>8</v>
      </c>
      <c r="L20" s="21">
        <v>18</v>
      </c>
      <c r="M20" s="21">
        <v>0</v>
      </c>
      <c r="N20" s="67"/>
      <c r="O20" s="105"/>
      <c r="P20" s="105"/>
      <c r="Q20" s="66"/>
    </row>
    <row r="21" spans="1:17" ht="21.75" customHeight="1">
      <c r="A21" s="8" t="s">
        <v>12</v>
      </c>
      <c r="B21" s="74">
        <f t="shared" si="1"/>
        <v>9667</v>
      </c>
      <c r="C21" s="74">
        <v>425</v>
      </c>
      <c r="D21" s="74">
        <v>3916</v>
      </c>
      <c r="E21" s="74">
        <v>1868</v>
      </c>
      <c r="F21" s="74">
        <v>1050</v>
      </c>
      <c r="G21" s="21">
        <v>663</v>
      </c>
      <c r="H21" s="21">
        <v>1725</v>
      </c>
      <c r="I21" s="21">
        <v>0</v>
      </c>
      <c r="J21" s="21">
        <v>0</v>
      </c>
      <c r="K21" s="21">
        <v>20</v>
      </c>
      <c r="L21" s="21">
        <v>0</v>
      </c>
      <c r="M21" s="21">
        <v>0</v>
      </c>
      <c r="N21" s="67"/>
      <c r="O21" s="105"/>
      <c r="P21" s="105"/>
      <c r="Q21" s="66"/>
    </row>
    <row r="22" spans="1:17" ht="21.75" customHeight="1">
      <c r="A22" s="8" t="s">
        <v>119</v>
      </c>
      <c r="B22" s="74">
        <f t="shared" si="1"/>
        <v>3267</v>
      </c>
      <c r="C22" s="74">
        <v>202</v>
      </c>
      <c r="D22" s="74">
        <v>1542</v>
      </c>
      <c r="E22" s="74">
        <v>710</v>
      </c>
      <c r="F22" s="74">
        <v>229</v>
      </c>
      <c r="G22" s="21">
        <v>368</v>
      </c>
      <c r="H22" s="21">
        <v>216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67"/>
      <c r="O22" s="105"/>
      <c r="P22" s="105"/>
      <c r="Q22" s="66"/>
    </row>
    <row r="23" spans="1:17" ht="21.75" customHeight="1">
      <c r="A23" s="8" t="s">
        <v>14</v>
      </c>
      <c r="B23" s="74">
        <f t="shared" si="1"/>
        <v>5364</v>
      </c>
      <c r="C23" s="74">
        <v>235</v>
      </c>
      <c r="D23" s="74">
        <v>1928</v>
      </c>
      <c r="E23" s="74">
        <v>982</v>
      </c>
      <c r="F23" s="74">
        <v>547</v>
      </c>
      <c r="G23" s="21">
        <v>444</v>
      </c>
      <c r="H23" s="21">
        <v>1164</v>
      </c>
      <c r="I23" s="21">
        <v>0</v>
      </c>
      <c r="J23" s="21">
        <v>63</v>
      </c>
      <c r="K23" s="21">
        <v>1</v>
      </c>
      <c r="L23" s="21">
        <v>0</v>
      </c>
      <c r="M23" s="21">
        <v>0</v>
      </c>
      <c r="N23" s="67"/>
      <c r="O23" s="105"/>
      <c r="P23" s="105"/>
      <c r="Q23" s="66"/>
    </row>
    <row r="24" spans="1:17" ht="21.75" customHeight="1">
      <c r="A24" s="8" t="s">
        <v>15</v>
      </c>
      <c r="B24" s="74">
        <f t="shared" si="1"/>
        <v>1298</v>
      </c>
      <c r="C24" s="74">
        <v>47</v>
      </c>
      <c r="D24" s="74">
        <v>626</v>
      </c>
      <c r="E24" s="74">
        <v>293</v>
      </c>
      <c r="F24" s="74">
        <v>107</v>
      </c>
      <c r="G24" s="21">
        <v>116</v>
      </c>
      <c r="H24" s="21">
        <v>109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67"/>
      <c r="O24" s="105"/>
      <c r="P24" s="105"/>
      <c r="Q24" s="66"/>
    </row>
    <row r="25" spans="1:17" ht="21.75" customHeight="1">
      <c r="A25" s="8" t="s">
        <v>16</v>
      </c>
      <c r="B25" s="21">
        <f t="shared" si="1"/>
        <v>4477</v>
      </c>
      <c r="C25" s="21">
        <v>215</v>
      </c>
      <c r="D25" s="74">
        <v>1539</v>
      </c>
      <c r="E25" s="74">
        <v>827</v>
      </c>
      <c r="F25" s="74">
        <v>778</v>
      </c>
      <c r="G25" s="21">
        <v>404</v>
      </c>
      <c r="H25" s="21">
        <v>685</v>
      </c>
      <c r="I25" s="21">
        <v>0</v>
      </c>
      <c r="J25" s="21">
        <v>25</v>
      </c>
      <c r="K25" s="21">
        <v>4</v>
      </c>
      <c r="L25" s="21">
        <v>0</v>
      </c>
      <c r="M25" s="21">
        <v>0</v>
      </c>
      <c r="N25" s="67"/>
      <c r="O25" s="105"/>
      <c r="P25" s="105"/>
      <c r="Q25" s="66"/>
    </row>
    <row r="26" spans="1:17" ht="21.75" customHeight="1">
      <c r="A26" s="8" t="s">
        <v>17</v>
      </c>
      <c r="B26" s="21">
        <f t="shared" si="1"/>
        <v>6957</v>
      </c>
      <c r="C26" s="21">
        <v>406</v>
      </c>
      <c r="D26" s="74">
        <v>1883</v>
      </c>
      <c r="E26" s="74">
        <v>1008</v>
      </c>
      <c r="F26" s="74">
        <v>1181</v>
      </c>
      <c r="G26" s="21">
        <v>246</v>
      </c>
      <c r="H26" s="21">
        <v>2213</v>
      </c>
      <c r="I26" s="21">
        <v>0</v>
      </c>
      <c r="J26" s="21">
        <v>0</v>
      </c>
      <c r="K26" s="21">
        <v>20</v>
      </c>
      <c r="L26" s="21">
        <v>0</v>
      </c>
      <c r="M26" s="21">
        <v>0</v>
      </c>
      <c r="N26" s="67"/>
      <c r="O26" s="105"/>
      <c r="P26" s="105"/>
      <c r="Q26" s="66"/>
    </row>
    <row r="27" spans="1:17" ht="21.75" customHeight="1">
      <c r="A27" s="8" t="s">
        <v>120</v>
      </c>
      <c r="B27" s="21">
        <f t="shared" si="1"/>
        <v>15689</v>
      </c>
      <c r="C27" s="21">
        <v>999</v>
      </c>
      <c r="D27" s="74">
        <v>4673</v>
      </c>
      <c r="E27" s="74">
        <v>2448</v>
      </c>
      <c r="F27" s="74">
        <v>2111</v>
      </c>
      <c r="G27" s="21">
        <v>661</v>
      </c>
      <c r="H27" s="21">
        <v>4530</v>
      </c>
      <c r="I27" s="21">
        <v>0</v>
      </c>
      <c r="J27" s="21">
        <v>180</v>
      </c>
      <c r="K27" s="21">
        <v>78</v>
      </c>
      <c r="L27" s="21">
        <v>0</v>
      </c>
      <c r="M27" s="21">
        <v>9</v>
      </c>
      <c r="N27" s="67"/>
      <c r="O27" s="105"/>
      <c r="P27" s="105"/>
      <c r="Q27" s="66"/>
    </row>
    <row r="28" spans="1:17" ht="21.75" customHeight="1">
      <c r="A28" s="8" t="s">
        <v>19</v>
      </c>
      <c r="B28" s="21">
        <f t="shared" si="1"/>
        <v>4221</v>
      </c>
      <c r="C28" s="21">
        <v>203</v>
      </c>
      <c r="D28" s="74">
        <v>1170</v>
      </c>
      <c r="E28" s="74">
        <v>767</v>
      </c>
      <c r="F28" s="74">
        <v>594</v>
      </c>
      <c r="G28" s="21">
        <v>644</v>
      </c>
      <c r="H28" s="21">
        <v>735</v>
      </c>
      <c r="I28" s="21">
        <v>0</v>
      </c>
      <c r="J28" s="21">
        <v>96</v>
      </c>
      <c r="K28" s="21">
        <v>12</v>
      </c>
      <c r="L28" s="21">
        <v>0</v>
      </c>
      <c r="M28" s="21">
        <v>0</v>
      </c>
      <c r="N28" s="67"/>
      <c r="O28" s="105"/>
      <c r="P28" s="105"/>
      <c r="Q28" s="66"/>
    </row>
    <row r="29" spans="1:17" ht="21.75" customHeight="1">
      <c r="A29" s="8" t="s">
        <v>121</v>
      </c>
      <c r="B29" s="21">
        <f t="shared" si="1"/>
        <v>9042</v>
      </c>
      <c r="C29" s="21">
        <v>596</v>
      </c>
      <c r="D29" s="21">
        <v>2690</v>
      </c>
      <c r="E29" s="21">
        <v>1805</v>
      </c>
      <c r="F29" s="21">
        <v>1600</v>
      </c>
      <c r="G29" s="21">
        <v>404</v>
      </c>
      <c r="H29" s="21">
        <v>1808</v>
      </c>
      <c r="I29" s="21">
        <v>0</v>
      </c>
      <c r="J29" s="21">
        <v>99</v>
      </c>
      <c r="K29" s="21">
        <v>40</v>
      </c>
      <c r="L29" s="21">
        <v>0</v>
      </c>
      <c r="M29" s="21">
        <v>0</v>
      </c>
      <c r="N29" s="67"/>
      <c r="O29" s="105"/>
      <c r="P29" s="105"/>
      <c r="Q29" s="66"/>
    </row>
    <row r="30" spans="1:17" ht="21.75" customHeight="1">
      <c r="A30" s="4" t="s">
        <v>21</v>
      </c>
      <c r="B30" s="3">
        <f t="shared" si="1"/>
        <v>1079</v>
      </c>
      <c r="C30" s="3">
        <v>128</v>
      </c>
      <c r="D30" s="3">
        <v>437</v>
      </c>
      <c r="E30" s="3">
        <v>229</v>
      </c>
      <c r="F30" s="3">
        <v>103</v>
      </c>
      <c r="G30" s="3">
        <v>91</v>
      </c>
      <c r="H30" s="3">
        <v>91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05"/>
      <c r="O30" s="105"/>
      <c r="P30" s="105"/>
      <c r="Q30" s="65"/>
    </row>
    <row r="31" spans="1:17" ht="21.75" customHeight="1">
      <c r="A31" s="8" t="s">
        <v>22</v>
      </c>
      <c r="B31" s="21">
        <f t="shared" si="1"/>
        <v>878</v>
      </c>
      <c r="C31" s="21">
        <v>107</v>
      </c>
      <c r="D31" s="21">
        <v>341</v>
      </c>
      <c r="E31" s="21">
        <v>178</v>
      </c>
      <c r="F31" s="21">
        <v>70</v>
      </c>
      <c r="G31" s="21">
        <v>91</v>
      </c>
      <c r="H31" s="21">
        <v>91</v>
      </c>
      <c r="I31" s="21">
        <v>0</v>
      </c>
      <c r="J31" s="21">
        <v>0</v>
      </c>
      <c r="K31" s="21">
        <v>0</v>
      </c>
      <c r="L31" s="21">
        <v>0</v>
      </c>
      <c r="M31" s="3">
        <v>0</v>
      </c>
      <c r="N31" s="67"/>
      <c r="O31" s="105"/>
      <c r="P31" s="105"/>
      <c r="Q31" s="65"/>
    </row>
    <row r="32" spans="1:17" ht="21.75" customHeight="1">
      <c r="A32" s="9" t="s">
        <v>23</v>
      </c>
      <c r="B32" s="29">
        <f t="shared" si="1"/>
        <v>201</v>
      </c>
      <c r="C32" s="25">
        <v>21</v>
      </c>
      <c r="D32" s="25">
        <v>96</v>
      </c>
      <c r="E32" s="25">
        <v>51</v>
      </c>
      <c r="F32" s="25">
        <v>33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63">
        <v>0</v>
      </c>
      <c r="N32" s="67"/>
      <c r="O32" s="105"/>
      <c r="P32" s="105"/>
      <c r="Q32" s="65"/>
    </row>
    <row r="33" spans="1:13" ht="21.75" customHeight="1">
      <c r="A33" s="10" t="s">
        <v>112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</row>
    <row r="34" ht="16.5">
      <c r="A34" s="10" t="s">
        <v>113</v>
      </c>
    </row>
  </sheetData>
  <sheetProtection/>
  <mergeCells count="28">
    <mergeCell ref="A1:M1"/>
    <mergeCell ref="A2:M2"/>
    <mergeCell ref="O8:P8"/>
    <mergeCell ref="O9:P9"/>
    <mergeCell ref="O24:P24"/>
    <mergeCell ref="O25:P25"/>
    <mergeCell ref="O10:P10"/>
    <mergeCell ref="O11:P11"/>
    <mergeCell ref="O12:P12"/>
    <mergeCell ref="O13:P13"/>
    <mergeCell ref="O26:P26"/>
    <mergeCell ref="O31:P31"/>
    <mergeCell ref="O14:P14"/>
    <mergeCell ref="O15:P15"/>
    <mergeCell ref="O16:P16"/>
    <mergeCell ref="O17:P17"/>
    <mergeCell ref="O18:P18"/>
    <mergeCell ref="O19:P19"/>
    <mergeCell ref="A3:M3"/>
    <mergeCell ref="O32:P32"/>
    <mergeCell ref="O27:P27"/>
    <mergeCell ref="O28:P28"/>
    <mergeCell ref="O29:P29"/>
    <mergeCell ref="N30:P30"/>
    <mergeCell ref="O20:P20"/>
    <mergeCell ref="O21:P21"/>
    <mergeCell ref="O22:P22"/>
    <mergeCell ref="O23:P2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M1"/>
    </sheetView>
  </sheetViews>
  <sheetFormatPr defaultColWidth="9.00390625" defaultRowHeight="16.5"/>
  <cols>
    <col min="1" max="1" width="8.625" style="1" customWidth="1"/>
    <col min="2" max="2" width="8.125" style="1" customWidth="1"/>
    <col min="3" max="9" width="6.625" style="1" customWidth="1"/>
    <col min="10" max="10" width="5.625" style="1" customWidth="1"/>
    <col min="11" max="11" width="8.25390625" style="1" customWidth="1"/>
    <col min="12" max="12" width="6.125" style="1" customWidth="1"/>
    <col min="13" max="13" width="6.625" style="1" customWidth="1"/>
    <col min="14" max="19" width="9.00390625" style="44" customWidth="1"/>
    <col min="20" max="16384" width="9.00390625" style="1" customWidth="1"/>
  </cols>
  <sheetData>
    <row r="1" spans="1:13" ht="24.75" customHeight="1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0.25" customHeight="1">
      <c r="A2" s="98" t="s">
        <v>176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84"/>
    </row>
    <row r="4" spans="1:13" ht="54.75" customHeight="1">
      <c r="A4" s="11"/>
      <c r="B4" s="12" t="s">
        <v>124</v>
      </c>
      <c r="C4" s="13" t="s">
        <v>27</v>
      </c>
      <c r="D4" s="13" t="s">
        <v>125</v>
      </c>
      <c r="E4" s="13" t="s">
        <v>126</v>
      </c>
      <c r="F4" s="13" t="s">
        <v>127</v>
      </c>
      <c r="G4" s="13" t="s">
        <v>128</v>
      </c>
      <c r="H4" s="13" t="s">
        <v>129</v>
      </c>
      <c r="I4" s="13" t="s">
        <v>130</v>
      </c>
      <c r="J4" s="13" t="s">
        <v>131</v>
      </c>
      <c r="K4" s="13" t="s">
        <v>132</v>
      </c>
      <c r="L4" s="13" t="s">
        <v>133</v>
      </c>
      <c r="M4" s="14" t="s">
        <v>134</v>
      </c>
    </row>
    <row r="5" spans="1:17" ht="21.75" customHeight="1">
      <c r="A5" s="2" t="s">
        <v>124</v>
      </c>
      <c r="B5" s="3">
        <v>271523</v>
      </c>
      <c r="C5" s="3">
        <v>14918</v>
      </c>
      <c r="D5" s="3">
        <v>98559</v>
      </c>
      <c r="E5" s="3">
        <v>51200</v>
      </c>
      <c r="F5" s="3">
        <v>36407</v>
      </c>
      <c r="G5" s="3">
        <v>16976</v>
      </c>
      <c r="H5" s="3">
        <v>50332</v>
      </c>
      <c r="I5" s="3">
        <v>21</v>
      </c>
      <c r="J5" s="3">
        <v>1829</v>
      </c>
      <c r="K5" s="3">
        <v>1107</v>
      </c>
      <c r="L5" s="3">
        <v>37</v>
      </c>
      <c r="M5" s="3">
        <v>137</v>
      </c>
      <c r="Q5" s="64"/>
    </row>
    <row r="6" spans="1:17" ht="21.75" customHeight="1">
      <c r="A6" s="52" t="s">
        <v>135</v>
      </c>
      <c r="B6" s="3">
        <v>270420</v>
      </c>
      <c r="C6" s="3">
        <v>14788</v>
      </c>
      <c r="D6" s="3">
        <v>98101</v>
      </c>
      <c r="E6" s="3">
        <v>50977</v>
      </c>
      <c r="F6" s="3">
        <v>36306</v>
      </c>
      <c r="G6" s="3">
        <v>16887</v>
      </c>
      <c r="H6" s="3">
        <v>50230</v>
      </c>
      <c r="I6" s="3">
        <v>21</v>
      </c>
      <c r="J6" s="3">
        <v>1829</v>
      </c>
      <c r="K6" s="3">
        <v>1107</v>
      </c>
      <c r="L6" s="3">
        <v>37</v>
      </c>
      <c r="M6" s="3">
        <v>137</v>
      </c>
      <c r="Q6" s="67"/>
    </row>
    <row r="7" spans="1:17" ht="21.75" customHeight="1">
      <c r="A7" s="8" t="s">
        <v>143</v>
      </c>
      <c r="B7" s="21">
        <v>36477</v>
      </c>
      <c r="C7" s="21">
        <v>1609</v>
      </c>
      <c r="D7" s="21">
        <v>15841</v>
      </c>
      <c r="E7" s="21">
        <v>6915</v>
      </c>
      <c r="F7" s="21">
        <v>4949</v>
      </c>
      <c r="G7" s="21">
        <v>1797</v>
      </c>
      <c r="H7" s="21">
        <v>5058</v>
      </c>
      <c r="I7" s="21">
        <v>12</v>
      </c>
      <c r="J7" s="21">
        <v>101</v>
      </c>
      <c r="K7" s="21">
        <v>124</v>
      </c>
      <c r="L7" s="21">
        <v>15</v>
      </c>
      <c r="M7" s="21">
        <v>56</v>
      </c>
      <c r="N7" s="67"/>
      <c r="O7" s="105"/>
      <c r="P7" s="105"/>
      <c r="Q7" s="64"/>
    </row>
    <row r="8" spans="1:17" ht="21.75" customHeight="1">
      <c r="A8" s="6" t="s">
        <v>136</v>
      </c>
      <c r="B8" s="21">
        <v>38312</v>
      </c>
      <c r="C8" s="21">
        <v>1916</v>
      </c>
      <c r="D8" s="21">
        <v>10871</v>
      </c>
      <c r="E8" s="21">
        <v>5538</v>
      </c>
      <c r="F8" s="21">
        <v>6181</v>
      </c>
      <c r="G8" s="21">
        <v>2210</v>
      </c>
      <c r="H8" s="21">
        <v>10935</v>
      </c>
      <c r="I8" s="21">
        <v>9</v>
      </c>
      <c r="J8" s="21">
        <v>406</v>
      </c>
      <c r="K8" s="21">
        <v>234</v>
      </c>
      <c r="L8" s="21">
        <v>0</v>
      </c>
      <c r="M8" s="21">
        <v>12</v>
      </c>
      <c r="Q8" s="67"/>
    </row>
    <row r="9" spans="1:17" ht="21.75" customHeight="1">
      <c r="A9" s="8" t="s">
        <v>139</v>
      </c>
      <c r="B9" s="21">
        <v>32653</v>
      </c>
      <c r="C9" s="21">
        <v>1304</v>
      </c>
      <c r="D9" s="21">
        <v>11427</v>
      </c>
      <c r="E9" s="21">
        <v>6433</v>
      </c>
      <c r="F9" s="21">
        <v>5090</v>
      </c>
      <c r="G9" s="21">
        <v>1376</v>
      </c>
      <c r="H9" s="21">
        <v>6578</v>
      </c>
      <c r="I9" s="21">
        <v>0</v>
      </c>
      <c r="J9" s="21">
        <v>275</v>
      </c>
      <c r="K9" s="21">
        <v>164</v>
      </c>
      <c r="L9" s="21">
        <v>0</v>
      </c>
      <c r="M9" s="21">
        <v>6</v>
      </c>
      <c r="N9" s="67"/>
      <c r="O9" s="105"/>
      <c r="P9" s="105"/>
      <c r="Q9" s="66"/>
    </row>
    <row r="10" spans="1:17" ht="21.75" customHeight="1">
      <c r="A10" s="8" t="s">
        <v>140</v>
      </c>
      <c r="B10" s="21">
        <v>22219</v>
      </c>
      <c r="C10" s="21">
        <v>1519</v>
      </c>
      <c r="D10" s="21">
        <v>6928</v>
      </c>
      <c r="E10" s="21">
        <v>3731</v>
      </c>
      <c r="F10" s="21">
        <v>3203</v>
      </c>
      <c r="G10" s="21">
        <v>1485</v>
      </c>
      <c r="H10" s="21">
        <v>5136</v>
      </c>
      <c r="I10" s="21">
        <v>0</v>
      </c>
      <c r="J10" s="21">
        <v>181</v>
      </c>
      <c r="K10" s="21">
        <v>36</v>
      </c>
      <c r="L10" s="21">
        <v>0</v>
      </c>
      <c r="M10" s="21">
        <v>0</v>
      </c>
      <c r="N10" s="67"/>
      <c r="O10" s="105"/>
      <c r="P10" s="105"/>
      <c r="Q10" s="66"/>
    </row>
    <row r="11" spans="1:17" ht="21.75" customHeight="1">
      <c r="A11" s="6" t="s">
        <v>137</v>
      </c>
      <c r="B11" s="21">
        <v>30354</v>
      </c>
      <c r="C11" s="21">
        <v>2353</v>
      </c>
      <c r="D11" s="21">
        <v>10307</v>
      </c>
      <c r="E11" s="21">
        <v>5852</v>
      </c>
      <c r="F11" s="21">
        <v>3698</v>
      </c>
      <c r="G11" s="21">
        <v>2265</v>
      </c>
      <c r="H11" s="21">
        <v>5461</v>
      </c>
      <c r="I11" s="21">
        <v>0</v>
      </c>
      <c r="J11" s="21">
        <v>237</v>
      </c>
      <c r="K11" s="21">
        <v>145</v>
      </c>
      <c r="L11" s="21">
        <v>15</v>
      </c>
      <c r="M11" s="21">
        <v>21</v>
      </c>
      <c r="N11" s="67"/>
      <c r="O11" s="105"/>
      <c r="P11" s="105"/>
      <c r="Q11" s="65"/>
    </row>
    <row r="12" spans="1:17" ht="21.75" customHeight="1">
      <c r="A12" s="8" t="s">
        <v>1</v>
      </c>
      <c r="B12" s="21">
        <v>5485</v>
      </c>
      <c r="C12" s="21">
        <v>258</v>
      </c>
      <c r="D12" s="21">
        <v>2145</v>
      </c>
      <c r="E12" s="21">
        <v>1273</v>
      </c>
      <c r="F12" s="21">
        <v>493</v>
      </c>
      <c r="G12" s="21">
        <v>573</v>
      </c>
      <c r="H12" s="21">
        <v>683</v>
      </c>
      <c r="I12" s="21">
        <v>0</v>
      </c>
      <c r="J12" s="21">
        <v>30</v>
      </c>
      <c r="K12" s="21">
        <v>11</v>
      </c>
      <c r="L12" s="21">
        <v>0</v>
      </c>
      <c r="M12" s="21">
        <v>19</v>
      </c>
      <c r="N12" s="67"/>
      <c r="O12" s="105"/>
      <c r="P12" s="105"/>
      <c r="Q12" s="66"/>
    </row>
    <row r="13" spans="1:17" ht="21.75" customHeight="1">
      <c r="A13" s="8" t="s">
        <v>2</v>
      </c>
      <c r="B13" s="21">
        <v>24157</v>
      </c>
      <c r="C13" s="21">
        <v>1563</v>
      </c>
      <c r="D13" s="21">
        <v>8769</v>
      </c>
      <c r="E13" s="21">
        <v>5421</v>
      </c>
      <c r="F13" s="21">
        <v>3065</v>
      </c>
      <c r="G13" s="21">
        <v>785</v>
      </c>
      <c r="H13" s="21">
        <v>4224</v>
      </c>
      <c r="I13" s="21">
        <v>0</v>
      </c>
      <c r="J13" s="21">
        <v>96</v>
      </c>
      <c r="K13" s="21">
        <v>231</v>
      </c>
      <c r="L13" s="21">
        <v>0</v>
      </c>
      <c r="M13" s="21">
        <v>3</v>
      </c>
      <c r="N13" s="67"/>
      <c r="O13" s="105"/>
      <c r="P13" s="105"/>
      <c r="Q13" s="66"/>
    </row>
    <row r="14" spans="1:17" ht="21.75" customHeight="1">
      <c r="A14" s="8" t="s">
        <v>3</v>
      </c>
      <c r="B14" s="21">
        <v>5925</v>
      </c>
      <c r="C14" s="21">
        <v>405</v>
      </c>
      <c r="D14" s="21">
        <v>2561</v>
      </c>
      <c r="E14" s="21">
        <v>1355</v>
      </c>
      <c r="F14" s="21">
        <v>831</v>
      </c>
      <c r="G14" s="21">
        <v>66</v>
      </c>
      <c r="H14" s="21">
        <v>634</v>
      </c>
      <c r="I14" s="21">
        <v>0</v>
      </c>
      <c r="J14" s="21">
        <v>21</v>
      </c>
      <c r="K14" s="21">
        <v>52</v>
      </c>
      <c r="L14" s="21">
        <v>0</v>
      </c>
      <c r="M14" s="21">
        <v>0</v>
      </c>
      <c r="N14" s="67"/>
      <c r="O14" s="105"/>
      <c r="P14" s="105"/>
      <c r="Q14" s="66"/>
    </row>
    <row r="15" spans="1:17" ht="21.75" customHeight="1">
      <c r="A15" s="8" t="s">
        <v>4</v>
      </c>
      <c r="B15" s="21">
        <v>6717</v>
      </c>
      <c r="C15" s="21">
        <v>342</v>
      </c>
      <c r="D15" s="21">
        <v>2792</v>
      </c>
      <c r="E15" s="21">
        <v>1271</v>
      </c>
      <c r="F15" s="21">
        <v>937</v>
      </c>
      <c r="G15" s="21">
        <v>463</v>
      </c>
      <c r="H15" s="21">
        <v>868</v>
      </c>
      <c r="I15" s="21">
        <v>0</v>
      </c>
      <c r="J15" s="21">
        <v>23</v>
      </c>
      <c r="K15" s="21">
        <v>14</v>
      </c>
      <c r="L15" s="21">
        <v>7</v>
      </c>
      <c r="M15" s="21">
        <v>0</v>
      </c>
      <c r="N15" s="67"/>
      <c r="O15" s="105"/>
      <c r="P15" s="105"/>
      <c r="Q15" s="66"/>
    </row>
    <row r="16" spans="1:17" ht="21.75" customHeight="1">
      <c r="A16" s="8" t="s">
        <v>6</v>
      </c>
      <c r="B16" s="21">
        <v>13119</v>
      </c>
      <c r="C16" s="21">
        <v>510</v>
      </c>
      <c r="D16" s="21">
        <v>5386</v>
      </c>
      <c r="E16" s="21">
        <v>2896</v>
      </c>
      <c r="F16" s="21">
        <v>1316</v>
      </c>
      <c r="G16" s="21">
        <v>1391</v>
      </c>
      <c r="H16" s="21">
        <v>1374</v>
      </c>
      <c r="I16" s="21">
        <v>0</v>
      </c>
      <c r="J16" s="21">
        <v>210</v>
      </c>
      <c r="K16" s="21">
        <v>36</v>
      </c>
      <c r="L16" s="21">
        <v>0</v>
      </c>
      <c r="M16" s="21">
        <v>0</v>
      </c>
      <c r="N16" s="67"/>
      <c r="O16" s="105"/>
      <c r="P16" s="105"/>
      <c r="Q16" s="66"/>
    </row>
    <row r="17" spans="1:17" ht="21.75" customHeight="1">
      <c r="A17" s="8" t="s">
        <v>7</v>
      </c>
      <c r="B17" s="21">
        <v>6155</v>
      </c>
      <c r="C17" s="21">
        <v>231</v>
      </c>
      <c r="D17" s="21">
        <v>2784</v>
      </c>
      <c r="E17" s="21">
        <v>1382</v>
      </c>
      <c r="F17" s="21">
        <v>684</v>
      </c>
      <c r="G17" s="21">
        <v>581</v>
      </c>
      <c r="H17" s="21">
        <v>493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67"/>
      <c r="O17" s="105"/>
      <c r="P17" s="105"/>
      <c r="Q17" s="66"/>
    </row>
    <row r="18" spans="1:17" ht="21.75" customHeight="1">
      <c r="A18" s="8" t="s">
        <v>8</v>
      </c>
      <c r="B18" s="21">
        <v>8052</v>
      </c>
      <c r="C18" s="21">
        <v>601</v>
      </c>
      <c r="D18" s="21">
        <v>3333</v>
      </c>
      <c r="E18" s="21">
        <v>1526</v>
      </c>
      <c r="F18" s="21">
        <v>959</v>
      </c>
      <c r="G18" s="21">
        <v>660</v>
      </c>
      <c r="H18" s="21">
        <v>909</v>
      </c>
      <c r="I18" s="21">
        <v>0</v>
      </c>
      <c r="J18" s="21">
        <v>54</v>
      </c>
      <c r="K18" s="21">
        <v>10</v>
      </c>
      <c r="L18" s="21">
        <v>0</v>
      </c>
      <c r="M18" s="21">
        <v>0</v>
      </c>
      <c r="N18" s="67"/>
      <c r="O18" s="105"/>
      <c r="P18" s="105"/>
      <c r="Q18" s="66"/>
    </row>
    <row r="19" spans="1:17" ht="21.75" customHeight="1">
      <c r="A19" s="8" t="s">
        <v>9</v>
      </c>
      <c r="B19" s="21">
        <v>5789</v>
      </c>
      <c r="C19" s="21">
        <v>345</v>
      </c>
      <c r="D19" s="21">
        <v>2548</v>
      </c>
      <c r="E19" s="21">
        <v>1050</v>
      </c>
      <c r="F19" s="21">
        <v>384</v>
      </c>
      <c r="G19" s="21">
        <v>360</v>
      </c>
      <c r="H19" s="21">
        <v>1084</v>
      </c>
      <c r="I19" s="21">
        <v>0</v>
      </c>
      <c r="J19" s="21">
        <v>0</v>
      </c>
      <c r="K19" s="21">
        <v>2</v>
      </c>
      <c r="L19" s="21">
        <v>0</v>
      </c>
      <c r="M19" s="21">
        <v>16</v>
      </c>
      <c r="N19" s="67"/>
      <c r="O19" s="105"/>
      <c r="P19" s="105"/>
      <c r="Q19" s="66"/>
    </row>
    <row r="20" spans="1:17" ht="21.75" customHeight="1">
      <c r="A20" s="8" t="s">
        <v>12</v>
      </c>
      <c r="B20" s="21">
        <v>9569</v>
      </c>
      <c r="C20" s="21">
        <v>489</v>
      </c>
      <c r="D20" s="21">
        <v>3849</v>
      </c>
      <c r="E20" s="21">
        <v>1788</v>
      </c>
      <c r="F20" s="21">
        <v>1071</v>
      </c>
      <c r="G20" s="21">
        <v>695</v>
      </c>
      <c r="H20" s="21">
        <v>1650</v>
      </c>
      <c r="I20" s="21">
        <v>0</v>
      </c>
      <c r="J20" s="21">
        <v>11</v>
      </c>
      <c r="K20" s="21">
        <v>16</v>
      </c>
      <c r="L20" s="21">
        <v>0</v>
      </c>
      <c r="M20" s="21">
        <v>0</v>
      </c>
      <c r="N20" s="67"/>
      <c r="O20" s="105"/>
      <c r="P20" s="105"/>
      <c r="Q20" s="66"/>
    </row>
    <row r="21" spans="1:17" ht="21.75" customHeight="1">
      <c r="A21" s="8" t="s">
        <v>138</v>
      </c>
      <c r="B21" s="21">
        <v>3232</v>
      </c>
      <c r="C21" s="21">
        <v>223</v>
      </c>
      <c r="D21" s="21">
        <v>1492</v>
      </c>
      <c r="E21" s="21">
        <v>687</v>
      </c>
      <c r="F21" s="21">
        <v>234</v>
      </c>
      <c r="G21" s="21">
        <v>356</v>
      </c>
      <c r="H21" s="21">
        <v>234</v>
      </c>
      <c r="I21" s="21">
        <v>0</v>
      </c>
      <c r="J21" s="21">
        <v>6</v>
      </c>
      <c r="K21" s="21">
        <v>0</v>
      </c>
      <c r="L21" s="21">
        <v>0</v>
      </c>
      <c r="M21" s="21">
        <v>0</v>
      </c>
      <c r="N21" s="67"/>
      <c r="O21" s="105"/>
      <c r="P21" s="105"/>
      <c r="Q21" s="66"/>
    </row>
    <row r="22" spans="1:17" ht="21.75" customHeight="1">
      <c r="A22" s="8" t="s">
        <v>14</v>
      </c>
      <c r="B22" s="21">
        <v>5297</v>
      </c>
      <c r="C22" s="21">
        <v>246</v>
      </c>
      <c r="D22" s="21">
        <v>1884</v>
      </c>
      <c r="E22" s="21">
        <v>969</v>
      </c>
      <c r="F22" s="21">
        <v>539</v>
      </c>
      <c r="G22" s="21">
        <v>428</v>
      </c>
      <c r="H22" s="21">
        <v>1169</v>
      </c>
      <c r="I22" s="21">
        <v>0</v>
      </c>
      <c r="J22" s="21">
        <v>60</v>
      </c>
      <c r="K22" s="21">
        <v>2</v>
      </c>
      <c r="L22" s="21">
        <v>0</v>
      </c>
      <c r="M22" s="21">
        <v>0</v>
      </c>
      <c r="N22" s="67"/>
      <c r="O22" s="105"/>
      <c r="P22" s="105"/>
      <c r="Q22" s="66"/>
    </row>
    <row r="23" spans="1:17" ht="21.75" customHeight="1">
      <c r="A23" s="8" t="s">
        <v>15</v>
      </c>
      <c r="B23" s="21">
        <v>1287</v>
      </c>
      <c r="C23" s="21">
        <v>43</v>
      </c>
      <c r="D23" s="21">
        <v>624</v>
      </c>
      <c r="E23" s="21">
        <v>291</v>
      </c>
      <c r="F23" s="21">
        <v>103</v>
      </c>
      <c r="G23" s="21">
        <v>114</v>
      </c>
      <c r="H23" s="21">
        <v>112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67"/>
      <c r="O23" s="105"/>
      <c r="P23" s="105"/>
      <c r="Q23" s="66"/>
    </row>
    <row r="24" spans="1:17" ht="21.75" customHeight="1">
      <c r="A24" s="8" t="s">
        <v>16</v>
      </c>
      <c r="B24" s="21">
        <v>4419</v>
      </c>
      <c r="C24" s="21">
        <v>218</v>
      </c>
      <c r="D24" s="21">
        <v>1502</v>
      </c>
      <c r="E24" s="21">
        <v>809</v>
      </c>
      <c r="F24" s="21">
        <v>780</v>
      </c>
      <c r="G24" s="21">
        <v>402</v>
      </c>
      <c r="H24" s="21">
        <v>681</v>
      </c>
      <c r="I24" s="21">
        <v>0</v>
      </c>
      <c r="J24" s="21">
        <v>24</v>
      </c>
      <c r="K24" s="21">
        <v>3</v>
      </c>
      <c r="L24" s="21">
        <v>0</v>
      </c>
      <c r="M24" s="21">
        <v>0</v>
      </c>
      <c r="N24" s="67"/>
      <c r="O24" s="105"/>
      <c r="P24" s="105"/>
      <c r="Q24" s="66"/>
    </row>
    <row r="25" spans="1:17" ht="21.75" customHeight="1">
      <c r="A25" s="8" t="s">
        <v>17</v>
      </c>
      <c r="B25" s="21">
        <v>6991</v>
      </c>
      <c r="C25" s="21">
        <v>416</v>
      </c>
      <c r="D25" s="21">
        <v>1905</v>
      </c>
      <c r="E25" s="21">
        <v>1014</v>
      </c>
      <c r="F25" s="21">
        <v>1194</v>
      </c>
      <c r="G25" s="21">
        <v>237</v>
      </c>
      <c r="H25" s="21">
        <v>2207</v>
      </c>
      <c r="I25" s="21">
        <v>0</v>
      </c>
      <c r="J25" s="21">
        <v>0</v>
      </c>
      <c r="K25" s="21">
        <v>18</v>
      </c>
      <c r="L25" s="21">
        <v>0</v>
      </c>
      <c r="M25" s="21">
        <v>0</v>
      </c>
      <c r="N25" s="67"/>
      <c r="O25" s="105"/>
      <c r="P25" s="105"/>
      <c r="Q25" s="66"/>
    </row>
    <row r="26" spans="1:17" ht="21.75" customHeight="1">
      <c r="A26" s="8" t="s">
        <v>19</v>
      </c>
      <c r="B26" s="21">
        <v>4211</v>
      </c>
      <c r="C26" s="21">
        <v>197</v>
      </c>
      <c r="D26" s="21">
        <v>1153</v>
      </c>
      <c r="E26" s="21">
        <v>776</v>
      </c>
      <c r="F26" s="21">
        <v>595</v>
      </c>
      <c r="G26" s="21">
        <v>643</v>
      </c>
      <c r="H26" s="21">
        <v>740</v>
      </c>
      <c r="I26" s="21">
        <v>0</v>
      </c>
      <c r="J26" s="21">
        <v>94</v>
      </c>
      <c r="K26" s="21">
        <v>9</v>
      </c>
      <c r="L26" s="21">
        <v>0</v>
      </c>
      <c r="M26" s="21">
        <v>4</v>
      </c>
      <c r="N26" s="67"/>
      <c r="O26" s="105"/>
      <c r="P26" s="105"/>
      <c r="Q26" s="66"/>
    </row>
    <row r="27" spans="1:17" ht="21.75" customHeight="1">
      <c r="A27" s="4" t="s">
        <v>21</v>
      </c>
      <c r="B27" s="3">
        <v>1103</v>
      </c>
      <c r="C27" s="3">
        <v>130</v>
      </c>
      <c r="D27" s="3">
        <v>458</v>
      </c>
      <c r="E27" s="3">
        <v>223</v>
      </c>
      <c r="F27" s="3">
        <v>101</v>
      </c>
      <c r="G27" s="3">
        <v>89</v>
      </c>
      <c r="H27" s="3">
        <v>102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05"/>
      <c r="O27" s="105"/>
      <c r="P27" s="105"/>
      <c r="Q27" s="65"/>
    </row>
    <row r="28" spans="1:17" ht="21.75" customHeight="1">
      <c r="A28" s="8" t="s">
        <v>22</v>
      </c>
      <c r="B28" s="21">
        <v>898</v>
      </c>
      <c r="C28" s="21">
        <v>108</v>
      </c>
      <c r="D28" s="21">
        <v>360</v>
      </c>
      <c r="E28" s="21">
        <v>171</v>
      </c>
      <c r="F28" s="21">
        <v>68</v>
      </c>
      <c r="G28" s="21">
        <v>89</v>
      </c>
      <c r="H28" s="21">
        <v>102</v>
      </c>
      <c r="I28" s="21">
        <v>0</v>
      </c>
      <c r="J28" s="21">
        <v>0</v>
      </c>
      <c r="K28" s="21">
        <v>0</v>
      </c>
      <c r="L28" s="21">
        <v>0</v>
      </c>
      <c r="M28" s="3">
        <v>0</v>
      </c>
      <c r="N28" s="67"/>
      <c r="O28" s="105"/>
      <c r="P28" s="105"/>
      <c r="Q28" s="65"/>
    </row>
    <row r="29" spans="1:17" ht="21.75" customHeight="1">
      <c r="A29" s="9" t="s">
        <v>23</v>
      </c>
      <c r="B29" s="29">
        <v>205</v>
      </c>
      <c r="C29" s="25">
        <v>22</v>
      </c>
      <c r="D29" s="25">
        <v>98</v>
      </c>
      <c r="E29" s="25">
        <v>52</v>
      </c>
      <c r="F29" s="25">
        <v>33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63">
        <v>0</v>
      </c>
      <c r="N29" s="67"/>
      <c r="O29" s="105"/>
      <c r="P29" s="105"/>
      <c r="Q29" s="65"/>
    </row>
    <row r="30" spans="1:13" ht="21.75" customHeight="1">
      <c r="A30" s="10" t="s">
        <v>141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ht="16.5">
      <c r="A31" s="10" t="s">
        <v>142</v>
      </c>
    </row>
  </sheetData>
  <sheetProtection/>
  <mergeCells count="25">
    <mergeCell ref="O28:P28"/>
    <mergeCell ref="O29:P29"/>
    <mergeCell ref="O26:P26"/>
    <mergeCell ref="N27:P27"/>
    <mergeCell ref="O20:P20"/>
    <mergeCell ref="O21:P21"/>
    <mergeCell ref="O24:P24"/>
    <mergeCell ref="O25:P25"/>
    <mergeCell ref="O22:P22"/>
    <mergeCell ref="O23:P23"/>
    <mergeCell ref="O16:P16"/>
    <mergeCell ref="O17:P17"/>
    <mergeCell ref="O18:P18"/>
    <mergeCell ref="O19:P19"/>
    <mergeCell ref="O12:P12"/>
    <mergeCell ref="O13:P13"/>
    <mergeCell ref="O14:P14"/>
    <mergeCell ref="O15:P15"/>
    <mergeCell ref="A1:M1"/>
    <mergeCell ref="A2:M2"/>
    <mergeCell ref="O11:P11"/>
    <mergeCell ref="O9:P9"/>
    <mergeCell ref="O10:P10"/>
    <mergeCell ref="O7:P7"/>
    <mergeCell ref="A3:M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M1"/>
    </sheetView>
  </sheetViews>
  <sheetFormatPr defaultColWidth="9.00390625" defaultRowHeight="16.5"/>
  <cols>
    <col min="1" max="1" width="8.625" style="1" customWidth="1"/>
    <col min="2" max="2" width="8.125" style="1" customWidth="1"/>
    <col min="3" max="5" width="6.875" style="1" customWidth="1"/>
    <col min="6" max="7" width="7.125" style="1" customWidth="1"/>
    <col min="8" max="8" width="8.125" style="1" customWidth="1"/>
    <col min="9" max="9" width="6.625" style="1" customWidth="1"/>
    <col min="10" max="10" width="6.125" style="1" customWidth="1"/>
    <col min="11" max="11" width="8.25390625" style="1" customWidth="1"/>
    <col min="12" max="12" width="6.125" style="1" customWidth="1"/>
    <col min="13" max="13" width="6.625" style="1" customWidth="1"/>
    <col min="14" max="16384" width="9.00390625" style="1" customWidth="1"/>
  </cols>
  <sheetData>
    <row r="1" spans="1:13" ht="24.75" customHeight="1">
      <c r="A1" s="88" t="s">
        <v>144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0.25" customHeight="1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4" ht="15" customHeight="1">
      <c r="A3" s="100" t="s">
        <v>179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84"/>
    </row>
    <row r="4" spans="1:13" ht="54.75" customHeight="1">
      <c r="A4" s="11"/>
      <c r="B4" s="12" t="s">
        <v>145</v>
      </c>
      <c r="C4" s="13" t="s">
        <v>164</v>
      </c>
      <c r="D4" s="13" t="s">
        <v>146</v>
      </c>
      <c r="E4" s="13" t="s">
        <v>147</v>
      </c>
      <c r="F4" s="13" t="s">
        <v>148</v>
      </c>
      <c r="G4" s="13" t="s">
        <v>149</v>
      </c>
      <c r="H4" s="13" t="s">
        <v>150</v>
      </c>
      <c r="I4" s="13" t="s">
        <v>151</v>
      </c>
      <c r="J4" s="13" t="s">
        <v>152</v>
      </c>
      <c r="K4" s="13" t="s">
        <v>153</v>
      </c>
      <c r="L4" s="13" t="s">
        <v>154</v>
      </c>
      <c r="M4" s="14" t="s">
        <v>155</v>
      </c>
    </row>
    <row r="5" spans="1:13" ht="21.75" customHeight="1">
      <c r="A5" s="2" t="s">
        <v>145</v>
      </c>
      <c r="B5" s="3">
        <v>301911</v>
      </c>
      <c r="C5" s="3">
        <v>45004</v>
      </c>
      <c r="D5" s="3">
        <v>97466</v>
      </c>
      <c r="E5" s="3">
        <v>51872</v>
      </c>
      <c r="F5" s="3">
        <v>37159</v>
      </c>
      <c r="G5" s="3">
        <v>17166</v>
      </c>
      <c r="H5" s="3">
        <v>50158</v>
      </c>
      <c r="I5" s="3">
        <v>26</v>
      </c>
      <c r="J5" s="3">
        <v>1827</v>
      </c>
      <c r="K5" s="3">
        <v>1047</v>
      </c>
      <c r="L5" s="3">
        <v>37</v>
      </c>
      <c r="M5" s="3">
        <v>149</v>
      </c>
    </row>
    <row r="6" spans="1:13" ht="21.75" customHeight="1">
      <c r="A6" s="52" t="s">
        <v>156</v>
      </c>
      <c r="B6" s="3">
        <v>300678</v>
      </c>
      <c r="C6" s="3">
        <v>44778</v>
      </c>
      <c r="D6" s="3">
        <v>97004</v>
      </c>
      <c r="E6" s="3">
        <v>51636</v>
      </c>
      <c r="F6" s="3">
        <v>37058</v>
      </c>
      <c r="G6" s="3">
        <v>17077</v>
      </c>
      <c r="H6" s="3">
        <v>50039</v>
      </c>
      <c r="I6" s="3">
        <v>26</v>
      </c>
      <c r="J6" s="3">
        <v>1827</v>
      </c>
      <c r="K6" s="3">
        <v>1047</v>
      </c>
      <c r="L6" s="3">
        <v>37</v>
      </c>
      <c r="M6" s="3">
        <v>149</v>
      </c>
    </row>
    <row r="7" spans="1:13" ht="21.75" customHeight="1">
      <c r="A7" s="8" t="s">
        <v>157</v>
      </c>
      <c r="B7" s="21">
        <v>41716</v>
      </c>
      <c r="C7" s="21">
        <v>7351</v>
      </c>
      <c r="D7" s="21">
        <v>15281</v>
      </c>
      <c r="E7" s="21">
        <v>6876</v>
      </c>
      <c r="F7" s="21">
        <v>5076</v>
      </c>
      <c r="G7" s="21">
        <v>1832</v>
      </c>
      <c r="H7" s="21">
        <v>4980</v>
      </c>
      <c r="I7" s="21">
        <v>20</v>
      </c>
      <c r="J7" s="21">
        <v>94</v>
      </c>
      <c r="K7" s="21">
        <v>116</v>
      </c>
      <c r="L7" s="21">
        <v>14</v>
      </c>
      <c r="M7" s="21">
        <v>76</v>
      </c>
    </row>
    <row r="8" spans="1:13" ht="21.75" customHeight="1">
      <c r="A8" s="6" t="s">
        <v>158</v>
      </c>
      <c r="B8" s="21">
        <v>41121</v>
      </c>
      <c r="C8" s="21">
        <v>4626</v>
      </c>
      <c r="D8" s="21">
        <v>10883</v>
      </c>
      <c r="E8" s="21">
        <v>5626</v>
      </c>
      <c r="F8" s="21">
        <v>6141</v>
      </c>
      <c r="G8" s="21">
        <v>2208</v>
      </c>
      <c r="H8" s="21">
        <v>11001</v>
      </c>
      <c r="I8" s="21">
        <v>6</v>
      </c>
      <c r="J8" s="21">
        <v>388</v>
      </c>
      <c r="K8" s="21">
        <v>228</v>
      </c>
      <c r="L8" s="21">
        <v>0</v>
      </c>
      <c r="M8" s="21">
        <v>14</v>
      </c>
    </row>
    <row r="9" spans="1:13" ht="21.75" customHeight="1">
      <c r="A9" s="8" t="s">
        <v>159</v>
      </c>
      <c r="B9" s="21">
        <v>37270</v>
      </c>
      <c r="C9" s="21">
        <v>5860</v>
      </c>
      <c r="D9" s="21">
        <v>11392</v>
      </c>
      <c r="E9" s="21">
        <v>6431</v>
      </c>
      <c r="F9" s="21">
        <v>5254</v>
      </c>
      <c r="G9" s="21">
        <v>1370</v>
      </c>
      <c r="H9" s="21">
        <v>6524</v>
      </c>
      <c r="I9" s="21">
        <v>0</v>
      </c>
      <c r="J9" s="21">
        <v>276</v>
      </c>
      <c r="K9" s="21">
        <v>159</v>
      </c>
      <c r="L9" s="21">
        <v>0</v>
      </c>
      <c r="M9" s="21">
        <v>4</v>
      </c>
    </row>
    <row r="10" spans="1:13" ht="21.75" customHeight="1">
      <c r="A10" s="8" t="s">
        <v>160</v>
      </c>
      <c r="B10" s="21">
        <v>24560</v>
      </c>
      <c r="C10" s="21">
        <v>3773</v>
      </c>
      <c r="D10" s="21">
        <v>6871</v>
      </c>
      <c r="E10" s="21">
        <v>3833</v>
      </c>
      <c r="F10" s="21">
        <v>3232</v>
      </c>
      <c r="G10" s="21">
        <v>1518</v>
      </c>
      <c r="H10" s="21">
        <v>5121</v>
      </c>
      <c r="I10" s="21">
        <v>0</v>
      </c>
      <c r="J10" s="21">
        <v>173</v>
      </c>
      <c r="K10" s="21">
        <v>39</v>
      </c>
      <c r="L10" s="21">
        <v>0</v>
      </c>
      <c r="M10" s="21">
        <v>0</v>
      </c>
    </row>
    <row r="11" spans="1:13" ht="21.75" customHeight="1">
      <c r="A11" s="6" t="s">
        <v>161</v>
      </c>
      <c r="B11" s="21">
        <v>33283</v>
      </c>
      <c r="C11" s="21">
        <v>5002</v>
      </c>
      <c r="D11" s="21">
        <v>10105</v>
      </c>
      <c r="E11" s="21">
        <v>6121</v>
      </c>
      <c r="F11" s="21">
        <v>3845</v>
      </c>
      <c r="G11" s="21">
        <v>2317</v>
      </c>
      <c r="H11" s="21">
        <v>5475</v>
      </c>
      <c r="I11" s="21">
        <v>0</v>
      </c>
      <c r="J11" s="21">
        <v>238</v>
      </c>
      <c r="K11" s="21">
        <v>144</v>
      </c>
      <c r="L11" s="21">
        <v>15</v>
      </c>
      <c r="M11" s="21">
        <v>21</v>
      </c>
    </row>
    <row r="12" spans="1:13" ht="21.75" customHeight="1">
      <c r="A12" s="8" t="s">
        <v>1</v>
      </c>
      <c r="B12" s="21">
        <v>6231</v>
      </c>
      <c r="C12" s="21">
        <v>984</v>
      </c>
      <c r="D12" s="21">
        <v>2136</v>
      </c>
      <c r="E12" s="21">
        <v>1293</v>
      </c>
      <c r="F12" s="21">
        <v>502</v>
      </c>
      <c r="G12" s="21">
        <v>567</v>
      </c>
      <c r="H12" s="21">
        <v>686</v>
      </c>
      <c r="I12" s="21">
        <v>0</v>
      </c>
      <c r="J12" s="21">
        <v>37</v>
      </c>
      <c r="K12" s="21">
        <v>10</v>
      </c>
      <c r="L12" s="21">
        <v>0</v>
      </c>
      <c r="M12" s="21">
        <v>16</v>
      </c>
    </row>
    <row r="13" spans="1:13" ht="21.75" customHeight="1">
      <c r="A13" s="8" t="s">
        <v>2</v>
      </c>
      <c r="B13" s="21">
        <v>26873</v>
      </c>
      <c r="C13" s="21">
        <v>4060</v>
      </c>
      <c r="D13" s="21">
        <v>8853</v>
      </c>
      <c r="E13" s="21">
        <v>5463</v>
      </c>
      <c r="F13" s="21">
        <v>3189</v>
      </c>
      <c r="G13" s="21">
        <v>802</v>
      </c>
      <c r="H13" s="21">
        <v>4202</v>
      </c>
      <c r="I13" s="21">
        <v>0</v>
      </c>
      <c r="J13" s="21">
        <v>98</v>
      </c>
      <c r="K13" s="21">
        <v>206</v>
      </c>
      <c r="L13" s="21">
        <v>0</v>
      </c>
      <c r="M13" s="21">
        <v>0</v>
      </c>
    </row>
    <row r="14" spans="1:13" ht="21.75" customHeight="1">
      <c r="A14" s="8" t="s">
        <v>3</v>
      </c>
      <c r="B14" s="21">
        <v>6874</v>
      </c>
      <c r="C14" s="21">
        <v>1333</v>
      </c>
      <c r="D14" s="21">
        <v>2557</v>
      </c>
      <c r="E14" s="21">
        <v>1392</v>
      </c>
      <c r="F14" s="21">
        <v>838</v>
      </c>
      <c r="G14" s="21">
        <v>63</v>
      </c>
      <c r="H14" s="21">
        <v>614</v>
      </c>
      <c r="I14" s="21">
        <v>0</v>
      </c>
      <c r="J14" s="21">
        <v>37</v>
      </c>
      <c r="K14" s="21">
        <v>40</v>
      </c>
      <c r="L14" s="21">
        <v>0</v>
      </c>
      <c r="M14" s="21">
        <v>0</v>
      </c>
    </row>
    <row r="15" spans="1:13" ht="21.75" customHeight="1">
      <c r="A15" s="8" t="s">
        <v>4</v>
      </c>
      <c r="B15" s="21">
        <v>7481</v>
      </c>
      <c r="C15" s="21">
        <v>1019</v>
      </c>
      <c r="D15" s="21">
        <v>2847</v>
      </c>
      <c r="E15" s="21">
        <v>1312</v>
      </c>
      <c r="F15" s="21">
        <v>926</v>
      </c>
      <c r="G15" s="21">
        <v>492</v>
      </c>
      <c r="H15" s="21">
        <v>840</v>
      </c>
      <c r="I15" s="21">
        <v>0</v>
      </c>
      <c r="J15" s="21">
        <v>23</v>
      </c>
      <c r="K15" s="21">
        <v>14</v>
      </c>
      <c r="L15" s="21">
        <v>8</v>
      </c>
      <c r="M15" s="21">
        <v>0</v>
      </c>
    </row>
    <row r="16" spans="1:13" ht="21.75" customHeight="1">
      <c r="A16" s="8" t="s">
        <v>6</v>
      </c>
      <c r="B16" s="21">
        <v>15108</v>
      </c>
      <c r="C16" s="21">
        <v>2578</v>
      </c>
      <c r="D16" s="21">
        <v>5311</v>
      </c>
      <c r="E16" s="21">
        <v>2898</v>
      </c>
      <c r="F16" s="21">
        <v>1337</v>
      </c>
      <c r="G16" s="21">
        <v>1394</v>
      </c>
      <c r="H16" s="21">
        <v>1357</v>
      </c>
      <c r="I16" s="21">
        <v>0</v>
      </c>
      <c r="J16" s="21">
        <v>205</v>
      </c>
      <c r="K16" s="21">
        <v>28</v>
      </c>
      <c r="L16" s="21">
        <v>0</v>
      </c>
      <c r="M16" s="21">
        <v>0</v>
      </c>
    </row>
    <row r="17" spans="1:13" ht="21.75" customHeight="1">
      <c r="A17" s="8" t="s">
        <v>7</v>
      </c>
      <c r="B17" s="21">
        <v>6878</v>
      </c>
      <c r="C17" s="21">
        <v>979</v>
      </c>
      <c r="D17" s="21">
        <v>2710</v>
      </c>
      <c r="E17" s="21">
        <v>1400</v>
      </c>
      <c r="F17" s="21">
        <v>718</v>
      </c>
      <c r="G17" s="21">
        <v>591</v>
      </c>
      <c r="H17" s="21">
        <v>480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1.75" customHeight="1">
      <c r="A18" s="8" t="s">
        <v>8</v>
      </c>
      <c r="B18" s="21">
        <v>8709</v>
      </c>
      <c r="C18" s="21">
        <v>1225</v>
      </c>
      <c r="D18" s="21">
        <v>3278</v>
      </c>
      <c r="E18" s="21">
        <v>1556</v>
      </c>
      <c r="F18" s="21">
        <v>988</v>
      </c>
      <c r="G18" s="21">
        <v>683</v>
      </c>
      <c r="H18" s="21">
        <v>916</v>
      </c>
      <c r="I18" s="21">
        <v>0</v>
      </c>
      <c r="J18" s="21">
        <v>52</v>
      </c>
      <c r="K18" s="21">
        <v>11</v>
      </c>
      <c r="L18" s="21">
        <v>0</v>
      </c>
      <c r="M18" s="21">
        <v>0</v>
      </c>
    </row>
    <row r="19" spans="1:13" ht="21.75" customHeight="1">
      <c r="A19" s="8" t="s">
        <v>9</v>
      </c>
      <c r="B19" s="21">
        <v>6308</v>
      </c>
      <c r="C19" s="21">
        <v>856</v>
      </c>
      <c r="D19" s="21">
        <v>2534</v>
      </c>
      <c r="E19" s="21">
        <v>1055</v>
      </c>
      <c r="F19" s="21">
        <v>399</v>
      </c>
      <c r="G19" s="21">
        <v>368</v>
      </c>
      <c r="H19" s="21">
        <v>1075</v>
      </c>
      <c r="I19" s="21">
        <v>0</v>
      </c>
      <c r="J19" s="21">
        <v>0</v>
      </c>
      <c r="K19" s="21">
        <v>6</v>
      </c>
      <c r="L19" s="21">
        <v>0</v>
      </c>
      <c r="M19" s="21">
        <v>15</v>
      </c>
    </row>
    <row r="20" spans="1:13" ht="21.75" customHeight="1">
      <c r="A20" s="8" t="s">
        <v>12</v>
      </c>
      <c r="B20" s="21">
        <v>10569</v>
      </c>
      <c r="C20" s="21">
        <v>1538</v>
      </c>
      <c r="D20" s="21">
        <v>3776</v>
      </c>
      <c r="E20" s="21">
        <v>1791</v>
      </c>
      <c r="F20" s="21">
        <v>1082</v>
      </c>
      <c r="G20" s="21">
        <v>683</v>
      </c>
      <c r="H20" s="21">
        <v>1661</v>
      </c>
      <c r="I20" s="21">
        <v>0</v>
      </c>
      <c r="J20" s="21">
        <v>22</v>
      </c>
      <c r="K20" s="21">
        <v>16</v>
      </c>
      <c r="L20" s="21">
        <v>0</v>
      </c>
      <c r="M20" s="21">
        <v>0</v>
      </c>
    </row>
    <row r="21" spans="1:13" ht="21.75" customHeight="1">
      <c r="A21" s="8" t="s">
        <v>162</v>
      </c>
      <c r="B21" s="21">
        <v>3529</v>
      </c>
      <c r="C21" s="21">
        <v>516</v>
      </c>
      <c r="D21" s="21">
        <v>1463</v>
      </c>
      <c r="E21" s="21">
        <v>713</v>
      </c>
      <c r="F21" s="21">
        <v>238</v>
      </c>
      <c r="G21" s="21">
        <v>346</v>
      </c>
      <c r="H21" s="21">
        <v>242</v>
      </c>
      <c r="I21" s="21">
        <v>0</v>
      </c>
      <c r="J21" s="21">
        <v>11</v>
      </c>
      <c r="K21" s="21">
        <v>0</v>
      </c>
      <c r="L21" s="21">
        <v>0</v>
      </c>
      <c r="M21" s="21">
        <v>0</v>
      </c>
    </row>
    <row r="22" spans="1:13" ht="21.75" customHeight="1">
      <c r="A22" s="8" t="s">
        <v>14</v>
      </c>
      <c r="B22" s="21">
        <v>5649</v>
      </c>
      <c r="C22" s="21">
        <v>663</v>
      </c>
      <c r="D22" s="21">
        <v>1865</v>
      </c>
      <c r="E22" s="21">
        <v>979</v>
      </c>
      <c r="F22" s="21">
        <v>560</v>
      </c>
      <c r="G22" s="21">
        <v>438</v>
      </c>
      <c r="H22" s="21">
        <v>1084</v>
      </c>
      <c r="I22" s="21">
        <v>0</v>
      </c>
      <c r="J22" s="21">
        <v>58</v>
      </c>
      <c r="K22" s="21">
        <v>2</v>
      </c>
      <c r="L22" s="21">
        <v>0</v>
      </c>
      <c r="M22" s="21">
        <v>0</v>
      </c>
    </row>
    <row r="23" spans="1:13" ht="21.75" customHeight="1">
      <c r="A23" s="8" t="s">
        <v>15</v>
      </c>
      <c r="B23" s="21">
        <v>1389</v>
      </c>
      <c r="C23" s="21">
        <v>159</v>
      </c>
      <c r="D23" s="21">
        <v>596</v>
      </c>
      <c r="E23" s="21">
        <v>303</v>
      </c>
      <c r="F23" s="21">
        <v>105</v>
      </c>
      <c r="G23" s="21">
        <v>116</v>
      </c>
      <c r="H23" s="21">
        <v>110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1.75" customHeight="1">
      <c r="A24" s="8" t="s">
        <v>16</v>
      </c>
      <c r="B24" s="21">
        <v>4735</v>
      </c>
      <c r="C24" s="21">
        <v>585</v>
      </c>
      <c r="D24" s="21">
        <v>1455</v>
      </c>
      <c r="E24" s="21">
        <v>768</v>
      </c>
      <c r="F24" s="21">
        <v>824</v>
      </c>
      <c r="G24" s="21">
        <v>388</v>
      </c>
      <c r="H24" s="21">
        <v>684</v>
      </c>
      <c r="I24" s="21">
        <v>0</v>
      </c>
      <c r="J24" s="21">
        <v>28</v>
      </c>
      <c r="K24" s="21">
        <v>3</v>
      </c>
      <c r="L24" s="21">
        <v>0</v>
      </c>
      <c r="M24" s="21">
        <v>0</v>
      </c>
    </row>
    <row r="25" spans="1:13" ht="21.75" customHeight="1">
      <c r="A25" s="8" t="s">
        <v>17</v>
      </c>
      <c r="B25" s="21">
        <v>7774</v>
      </c>
      <c r="C25" s="21">
        <v>1078</v>
      </c>
      <c r="D25" s="21">
        <v>1939</v>
      </c>
      <c r="E25" s="21">
        <v>1042</v>
      </c>
      <c r="F25" s="21">
        <v>1204</v>
      </c>
      <c r="G25" s="21">
        <v>242</v>
      </c>
      <c r="H25" s="21">
        <v>2252</v>
      </c>
      <c r="I25" s="21">
        <v>0</v>
      </c>
      <c r="J25" s="21">
        <v>0</v>
      </c>
      <c r="K25" s="21">
        <v>17</v>
      </c>
      <c r="L25" s="21">
        <v>0</v>
      </c>
      <c r="M25" s="21">
        <v>0</v>
      </c>
    </row>
    <row r="26" spans="1:13" ht="21.75" customHeight="1">
      <c r="A26" s="8" t="s">
        <v>19</v>
      </c>
      <c r="B26" s="21">
        <v>4621</v>
      </c>
      <c r="C26" s="21">
        <v>593</v>
      </c>
      <c r="D26" s="21">
        <v>1152</v>
      </c>
      <c r="E26" s="21">
        <v>784</v>
      </c>
      <c r="F26" s="21">
        <v>600</v>
      </c>
      <c r="G26" s="21">
        <v>659</v>
      </c>
      <c r="H26" s="21">
        <v>735</v>
      </c>
      <c r="I26" s="21">
        <v>0</v>
      </c>
      <c r="J26" s="21">
        <v>87</v>
      </c>
      <c r="K26" s="21">
        <v>8</v>
      </c>
      <c r="L26" s="21">
        <v>0</v>
      </c>
      <c r="M26" s="21">
        <v>3</v>
      </c>
    </row>
    <row r="27" spans="1:13" ht="21.75" customHeight="1">
      <c r="A27" s="4" t="s">
        <v>21</v>
      </c>
      <c r="B27" s="3">
        <v>1233</v>
      </c>
      <c r="C27" s="3">
        <v>226</v>
      </c>
      <c r="D27" s="3">
        <v>462</v>
      </c>
      <c r="E27" s="3">
        <v>236</v>
      </c>
      <c r="F27" s="3">
        <v>101</v>
      </c>
      <c r="G27" s="3">
        <v>89</v>
      </c>
      <c r="H27" s="3">
        <v>119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21.75" customHeight="1">
      <c r="A28" s="8" t="s">
        <v>22</v>
      </c>
      <c r="B28" s="21">
        <v>1026</v>
      </c>
      <c r="C28" s="21">
        <v>200</v>
      </c>
      <c r="D28" s="21">
        <v>367</v>
      </c>
      <c r="E28" s="21">
        <v>182</v>
      </c>
      <c r="F28" s="21">
        <v>69</v>
      </c>
      <c r="G28" s="21">
        <v>89</v>
      </c>
      <c r="H28" s="21">
        <v>119</v>
      </c>
      <c r="I28" s="21">
        <v>0</v>
      </c>
      <c r="J28" s="21">
        <v>0</v>
      </c>
      <c r="K28" s="21">
        <v>0</v>
      </c>
      <c r="L28" s="21">
        <v>0</v>
      </c>
      <c r="M28" s="3">
        <v>0</v>
      </c>
    </row>
    <row r="29" spans="1:13" ht="21.75" customHeight="1">
      <c r="A29" s="9" t="s">
        <v>23</v>
      </c>
      <c r="B29" s="29">
        <v>207</v>
      </c>
      <c r="C29" s="25">
        <v>26</v>
      </c>
      <c r="D29" s="25">
        <v>95</v>
      </c>
      <c r="E29" s="25">
        <v>54</v>
      </c>
      <c r="F29" s="25">
        <v>32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63">
        <v>0</v>
      </c>
    </row>
    <row r="30" spans="1:13" ht="21.75" customHeight="1">
      <c r="A30" s="10" t="s">
        <v>165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ht="30" customHeight="1">
      <c r="A31" s="106" t="s">
        <v>166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ht="16.5">
      <c r="A32" s="10" t="s">
        <v>163</v>
      </c>
    </row>
  </sheetData>
  <sheetProtection/>
  <mergeCells count="4">
    <mergeCell ref="A31:M31"/>
    <mergeCell ref="A1:M1"/>
    <mergeCell ref="A2:M2"/>
    <mergeCell ref="A3:M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M1"/>
    </sheetView>
  </sheetViews>
  <sheetFormatPr defaultColWidth="9.00390625" defaultRowHeight="16.5"/>
  <cols>
    <col min="1" max="1" width="8.625" style="1" customWidth="1"/>
    <col min="2" max="2" width="8.125" style="1" customWidth="1"/>
    <col min="3" max="5" width="6.875" style="1" customWidth="1"/>
    <col min="6" max="7" width="7.125" style="1" customWidth="1"/>
    <col min="8" max="8" width="8.125" style="1" customWidth="1"/>
    <col min="9" max="9" width="6.625" style="1" customWidth="1"/>
    <col min="10" max="10" width="6.125" style="1" customWidth="1"/>
    <col min="11" max="11" width="8.25390625" style="1" customWidth="1"/>
    <col min="12" max="12" width="6.125" style="1" customWidth="1"/>
    <col min="13" max="13" width="6.625" style="1" customWidth="1"/>
    <col min="14" max="16384" width="9.00390625" style="1" customWidth="1"/>
  </cols>
  <sheetData>
    <row r="1" spans="1:13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0.25" customHeight="1">
      <c r="A2" s="98" t="s">
        <v>174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84"/>
    </row>
    <row r="4" spans="1:13" ht="54.75" customHeight="1">
      <c r="A4" s="11"/>
      <c r="B4" s="12" t="s">
        <v>28</v>
      </c>
      <c r="C4" s="13" t="s">
        <v>164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50</v>
      </c>
      <c r="I4" s="13" t="s">
        <v>122</v>
      </c>
      <c r="J4" s="13" t="s">
        <v>63</v>
      </c>
      <c r="K4" s="13" t="s">
        <v>95</v>
      </c>
      <c r="L4" s="13" t="s">
        <v>30</v>
      </c>
      <c r="M4" s="14" t="s">
        <v>96</v>
      </c>
    </row>
    <row r="5" spans="1:13" ht="21.75" customHeight="1">
      <c r="A5" s="2" t="s">
        <v>28</v>
      </c>
      <c r="B5" s="3">
        <f>B6+B27</f>
        <v>303113</v>
      </c>
      <c r="C5" s="3">
        <f aca="true" t="shared" si="0" ref="C5:M5">C6+C27</f>
        <v>45296</v>
      </c>
      <c r="D5" s="3">
        <f t="shared" si="0"/>
        <v>97436</v>
      </c>
      <c r="E5" s="3">
        <f t="shared" si="0"/>
        <v>52451</v>
      </c>
      <c r="F5" s="3">
        <f t="shared" si="0"/>
        <v>37842</v>
      </c>
      <c r="G5" s="3">
        <f t="shared" si="0"/>
        <v>17045</v>
      </c>
      <c r="H5" s="3">
        <f t="shared" si="0"/>
        <v>50024</v>
      </c>
      <c r="I5" s="3">
        <f t="shared" si="0"/>
        <v>32</v>
      </c>
      <c r="J5" s="3">
        <f t="shared" si="0"/>
        <v>1813</v>
      </c>
      <c r="K5" s="3">
        <f t="shared" si="0"/>
        <v>1003</v>
      </c>
      <c r="L5" s="3">
        <f t="shared" si="0"/>
        <v>44</v>
      </c>
      <c r="M5" s="3">
        <f t="shared" si="0"/>
        <v>127</v>
      </c>
    </row>
    <row r="6" spans="1:13" ht="21.75" customHeight="1">
      <c r="A6" s="52" t="s">
        <v>24</v>
      </c>
      <c r="B6" s="3">
        <f>SUM(B7:B26)</f>
        <v>301828</v>
      </c>
      <c r="C6" s="3">
        <f aca="true" t="shared" si="1" ref="C6:M6">SUM(C7:C26)</f>
        <v>45074</v>
      </c>
      <c r="D6" s="3">
        <f t="shared" si="1"/>
        <v>96947</v>
      </c>
      <c r="E6" s="3">
        <f t="shared" si="1"/>
        <v>52196</v>
      </c>
      <c r="F6" s="3">
        <f t="shared" si="1"/>
        <v>37741</v>
      </c>
      <c r="G6" s="3">
        <f t="shared" si="1"/>
        <v>16958</v>
      </c>
      <c r="H6" s="3">
        <f t="shared" si="1"/>
        <v>49893</v>
      </c>
      <c r="I6" s="3">
        <f t="shared" si="1"/>
        <v>32</v>
      </c>
      <c r="J6" s="3">
        <f t="shared" si="1"/>
        <v>1813</v>
      </c>
      <c r="K6" s="3">
        <f t="shared" si="1"/>
        <v>1003</v>
      </c>
      <c r="L6" s="3">
        <f t="shared" si="1"/>
        <v>44</v>
      </c>
      <c r="M6" s="3">
        <f t="shared" si="1"/>
        <v>127</v>
      </c>
    </row>
    <row r="7" spans="1:13" ht="21.75" customHeight="1">
      <c r="A7" s="8" t="s">
        <v>143</v>
      </c>
      <c r="B7" s="21">
        <f aca="true" t="shared" si="2" ref="B7:B26">SUM(C7:M7)</f>
        <v>41864</v>
      </c>
      <c r="C7" s="21">
        <v>7510</v>
      </c>
      <c r="D7" s="21">
        <v>15074</v>
      </c>
      <c r="E7" s="21">
        <v>6803</v>
      </c>
      <c r="F7" s="21">
        <v>5325</v>
      </c>
      <c r="G7" s="21">
        <v>1850</v>
      </c>
      <c r="H7" s="21">
        <v>4981</v>
      </c>
      <c r="I7" s="21">
        <v>23</v>
      </c>
      <c r="J7" s="21">
        <v>97</v>
      </c>
      <c r="K7" s="21">
        <v>129</v>
      </c>
      <c r="L7" s="21">
        <v>14</v>
      </c>
      <c r="M7" s="21">
        <v>58</v>
      </c>
    </row>
    <row r="8" spans="1:13" ht="21.75" customHeight="1">
      <c r="A8" s="6" t="s">
        <v>115</v>
      </c>
      <c r="B8" s="21">
        <f t="shared" si="2"/>
        <v>40801</v>
      </c>
      <c r="C8" s="21">
        <v>4692</v>
      </c>
      <c r="D8" s="21">
        <v>10558</v>
      </c>
      <c r="E8" s="21">
        <v>5586</v>
      </c>
      <c r="F8" s="21">
        <v>6122</v>
      </c>
      <c r="G8" s="21">
        <v>2125</v>
      </c>
      <c r="H8" s="21">
        <v>11042</v>
      </c>
      <c r="I8" s="21">
        <v>9</v>
      </c>
      <c r="J8" s="21">
        <v>372</v>
      </c>
      <c r="K8" s="21">
        <v>279</v>
      </c>
      <c r="L8" s="21">
        <v>0</v>
      </c>
      <c r="M8" s="21">
        <v>16</v>
      </c>
    </row>
    <row r="9" spans="1:13" ht="21.75" customHeight="1">
      <c r="A9" s="8" t="s">
        <v>120</v>
      </c>
      <c r="B9" s="21">
        <f t="shared" si="2"/>
        <v>37543</v>
      </c>
      <c r="C9" s="21">
        <v>5942</v>
      </c>
      <c r="D9" s="21">
        <v>11504</v>
      </c>
      <c r="E9" s="21">
        <v>6516</v>
      </c>
      <c r="F9" s="21">
        <v>5319</v>
      </c>
      <c r="G9" s="21">
        <v>1372</v>
      </c>
      <c r="H9" s="21">
        <v>6485</v>
      </c>
      <c r="I9" s="21">
        <v>0</v>
      </c>
      <c r="J9" s="21">
        <v>272</v>
      </c>
      <c r="K9" s="21">
        <v>129</v>
      </c>
      <c r="L9" s="21">
        <v>0</v>
      </c>
      <c r="M9" s="21">
        <v>4</v>
      </c>
    </row>
    <row r="10" spans="1:13" ht="21.75" customHeight="1">
      <c r="A10" s="8" t="s">
        <v>121</v>
      </c>
      <c r="B10" s="21">
        <f t="shared" si="2"/>
        <v>24447</v>
      </c>
      <c r="C10" s="21">
        <v>3786</v>
      </c>
      <c r="D10" s="21">
        <v>6774</v>
      </c>
      <c r="E10" s="21">
        <v>3880</v>
      </c>
      <c r="F10" s="21">
        <v>3208</v>
      </c>
      <c r="G10" s="21">
        <v>1508</v>
      </c>
      <c r="H10" s="21">
        <v>5090</v>
      </c>
      <c r="I10" s="21">
        <v>0</v>
      </c>
      <c r="J10" s="21">
        <v>155</v>
      </c>
      <c r="K10" s="21">
        <v>43</v>
      </c>
      <c r="L10" s="21">
        <v>0</v>
      </c>
      <c r="M10" s="21">
        <v>3</v>
      </c>
    </row>
    <row r="11" spans="1:13" ht="21.75" customHeight="1">
      <c r="A11" s="6" t="s">
        <v>26</v>
      </c>
      <c r="B11" s="21">
        <f t="shared" si="2"/>
        <v>33247</v>
      </c>
      <c r="C11" s="21">
        <v>4901</v>
      </c>
      <c r="D11" s="21">
        <v>10031</v>
      </c>
      <c r="E11" s="21">
        <v>6260</v>
      </c>
      <c r="F11" s="21">
        <v>3863</v>
      </c>
      <c r="G11" s="21">
        <v>2316</v>
      </c>
      <c r="H11" s="21">
        <v>5466</v>
      </c>
      <c r="I11" s="21">
        <v>0</v>
      </c>
      <c r="J11" s="21">
        <v>234</v>
      </c>
      <c r="K11" s="21">
        <v>142</v>
      </c>
      <c r="L11" s="21">
        <v>14</v>
      </c>
      <c r="M11" s="21">
        <v>20</v>
      </c>
    </row>
    <row r="12" spans="1:13" ht="21.75" customHeight="1">
      <c r="A12" s="8" t="s">
        <v>1</v>
      </c>
      <c r="B12" s="21">
        <f t="shared" si="2"/>
        <v>6279</v>
      </c>
      <c r="C12" s="21">
        <v>990</v>
      </c>
      <c r="D12" s="21">
        <v>2161</v>
      </c>
      <c r="E12" s="21">
        <v>1317</v>
      </c>
      <c r="F12" s="21">
        <v>499</v>
      </c>
      <c r="G12" s="21">
        <v>585</v>
      </c>
      <c r="H12" s="21">
        <v>674</v>
      </c>
      <c r="I12" s="21">
        <v>0</v>
      </c>
      <c r="J12" s="21">
        <v>34</v>
      </c>
      <c r="K12" s="21">
        <v>7</v>
      </c>
      <c r="L12" s="21">
        <v>0</v>
      </c>
      <c r="M12" s="21">
        <v>12</v>
      </c>
    </row>
    <row r="13" spans="1:13" ht="21.75" customHeight="1">
      <c r="A13" s="8" t="s">
        <v>2</v>
      </c>
      <c r="B13" s="21">
        <f t="shared" si="2"/>
        <v>27077</v>
      </c>
      <c r="C13" s="21">
        <v>4043</v>
      </c>
      <c r="D13" s="21">
        <v>8897</v>
      </c>
      <c r="E13" s="21">
        <v>5606</v>
      </c>
      <c r="F13" s="21">
        <v>3261</v>
      </c>
      <c r="G13" s="21">
        <v>838</v>
      </c>
      <c r="H13" s="21">
        <v>4183</v>
      </c>
      <c r="I13" s="21">
        <v>0</v>
      </c>
      <c r="J13" s="21">
        <v>99</v>
      </c>
      <c r="K13" s="21">
        <v>150</v>
      </c>
      <c r="L13" s="21">
        <v>0</v>
      </c>
      <c r="M13" s="21">
        <v>0</v>
      </c>
    </row>
    <row r="14" spans="1:13" ht="21.75" customHeight="1">
      <c r="A14" s="8" t="s">
        <v>3</v>
      </c>
      <c r="B14" s="21">
        <f t="shared" si="2"/>
        <v>7153</v>
      </c>
      <c r="C14" s="21">
        <v>1397</v>
      </c>
      <c r="D14" s="21">
        <v>2706</v>
      </c>
      <c r="E14" s="21">
        <v>1474</v>
      </c>
      <c r="F14" s="21">
        <v>829</v>
      </c>
      <c r="G14" s="21">
        <v>63</v>
      </c>
      <c r="H14" s="21">
        <v>592</v>
      </c>
      <c r="I14" s="21">
        <v>0</v>
      </c>
      <c r="J14" s="21">
        <v>54</v>
      </c>
      <c r="K14" s="21">
        <v>38</v>
      </c>
      <c r="L14" s="21">
        <v>0</v>
      </c>
      <c r="M14" s="21">
        <v>0</v>
      </c>
    </row>
    <row r="15" spans="1:13" ht="21.75" customHeight="1">
      <c r="A15" s="8" t="s">
        <v>4</v>
      </c>
      <c r="B15" s="21">
        <f t="shared" si="2"/>
        <v>7475</v>
      </c>
      <c r="C15" s="21">
        <v>1045</v>
      </c>
      <c r="D15" s="21">
        <v>2791</v>
      </c>
      <c r="E15" s="21">
        <v>1291</v>
      </c>
      <c r="F15" s="21">
        <v>1012</v>
      </c>
      <c r="G15" s="21">
        <v>473</v>
      </c>
      <c r="H15" s="21">
        <v>810</v>
      </c>
      <c r="I15" s="21">
        <v>0</v>
      </c>
      <c r="J15" s="21">
        <v>26</v>
      </c>
      <c r="K15" s="21">
        <v>11</v>
      </c>
      <c r="L15" s="21">
        <v>16</v>
      </c>
      <c r="M15" s="21">
        <v>0</v>
      </c>
    </row>
    <row r="16" spans="1:13" ht="21.75" customHeight="1">
      <c r="A16" s="8" t="s">
        <v>6</v>
      </c>
      <c r="B16" s="21">
        <f t="shared" si="2"/>
        <v>15302</v>
      </c>
      <c r="C16" s="21">
        <v>2526</v>
      </c>
      <c r="D16" s="21">
        <v>5431</v>
      </c>
      <c r="E16" s="21">
        <v>2835</v>
      </c>
      <c r="F16" s="21">
        <v>1526</v>
      </c>
      <c r="G16" s="21">
        <v>1381</v>
      </c>
      <c r="H16" s="21">
        <v>1381</v>
      </c>
      <c r="I16" s="21">
        <v>0</v>
      </c>
      <c r="J16" s="21">
        <v>203</v>
      </c>
      <c r="K16" s="21">
        <v>19</v>
      </c>
      <c r="L16" s="21">
        <v>0</v>
      </c>
      <c r="M16" s="21">
        <v>0</v>
      </c>
    </row>
    <row r="17" spans="1:13" ht="21.75" customHeight="1">
      <c r="A17" s="8" t="s">
        <v>7</v>
      </c>
      <c r="B17" s="21">
        <f t="shared" si="2"/>
        <v>7022</v>
      </c>
      <c r="C17" s="21">
        <v>983</v>
      </c>
      <c r="D17" s="21">
        <v>2790</v>
      </c>
      <c r="E17" s="21">
        <v>1449</v>
      </c>
      <c r="F17" s="21">
        <v>730</v>
      </c>
      <c r="G17" s="21">
        <v>591</v>
      </c>
      <c r="H17" s="21">
        <v>464</v>
      </c>
      <c r="I17" s="21">
        <v>0</v>
      </c>
      <c r="J17" s="21">
        <v>15</v>
      </c>
      <c r="K17" s="21">
        <v>0</v>
      </c>
      <c r="L17" s="21">
        <v>0</v>
      </c>
      <c r="M17" s="21">
        <v>0</v>
      </c>
    </row>
    <row r="18" spans="1:13" ht="21.75" customHeight="1">
      <c r="A18" s="8" t="s">
        <v>8</v>
      </c>
      <c r="B18" s="21">
        <f t="shared" si="2"/>
        <v>8915</v>
      </c>
      <c r="C18" s="21">
        <v>1238</v>
      </c>
      <c r="D18" s="21">
        <v>3384</v>
      </c>
      <c r="E18" s="21">
        <v>1637</v>
      </c>
      <c r="F18" s="21">
        <v>995</v>
      </c>
      <c r="G18" s="21">
        <v>682</v>
      </c>
      <c r="H18" s="21">
        <v>916</v>
      </c>
      <c r="I18" s="21">
        <v>0</v>
      </c>
      <c r="J18" s="21">
        <v>50</v>
      </c>
      <c r="K18" s="21">
        <v>13</v>
      </c>
      <c r="L18" s="21">
        <v>0</v>
      </c>
      <c r="M18" s="21">
        <v>0</v>
      </c>
    </row>
    <row r="19" spans="1:13" ht="21.75" customHeight="1">
      <c r="A19" s="8" t="s">
        <v>9</v>
      </c>
      <c r="B19" s="21">
        <f t="shared" si="2"/>
        <v>6266</v>
      </c>
      <c r="C19" s="21">
        <v>816</v>
      </c>
      <c r="D19" s="21">
        <v>2524</v>
      </c>
      <c r="E19" s="21">
        <v>1079</v>
      </c>
      <c r="F19" s="21">
        <v>410</v>
      </c>
      <c r="G19" s="21">
        <v>350</v>
      </c>
      <c r="H19" s="21">
        <v>1071</v>
      </c>
      <c r="I19" s="21">
        <v>0</v>
      </c>
      <c r="J19" s="21">
        <v>0</v>
      </c>
      <c r="K19" s="21">
        <v>2</v>
      </c>
      <c r="L19" s="21">
        <v>0</v>
      </c>
      <c r="M19" s="21">
        <v>14</v>
      </c>
    </row>
    <row r="20" spans="1:13" ht="21.75" customHeight="1">
      <c r="A20" s="8" t="s">
        <v>12</v>
      </c>
      <c r="B20" s="21">
        <f t="shared" si="2"/>
        <v>10547</v>
      </c>
      <c r="C20" s="21">
        <v>1562</v>
      </c>
      <c r="D20" s="21">
        <v>3733</v>
      </c>
      <c r="E20" s="21">
        <v>1822</v>
      </c>
      <c r="F20" s="21">
        <v>1094</v>
      </c>
      <c r="G20" s="21">
        <v>672</v>
      </c>
      <c r="H20" s="21">
        <v>1613</v>
      </c>
      <c r="I20" s="21">
        <v>0</v>
      </c>
      <c r="J20" s="21">
        <v>35</v>
      </c>
      <c r="K20" s="21">
        <v>16</v>
      </c>
      <c r="L20" s="21">
        <v>0</v>
      </c>
      <c r="M20" s="21">
        <v>0</v>
      </c>
    </row>
    <row r="21" spans="1:13" ht="21.75" customHeight="1">
      <c r="A21" s="8" t="s">
        <v>119</v>
      </c>
      <c r="B21" s="21">
        <f t="shared" si="2"/>
        <v>3584</v>
      </c>
      <c r="C21" s="21">
        <v>513</v>
      </c>
      <c r="D21" s="21">
        <v>1491</v>
      </c>
      <c r="E21" s="21">
        <v>732</v>
      </c>
      <c r="F21" s="21">
        <v>233</v>
      </c>
      <c r="G21" s="21">
        <v>348</v>
      </c>
      <c r="H21" s="21">
        <v>249</v>
      </c>
      <c r="I21" s="21">
        <v>0</v>
      </c>
      <c r="J21" s="21">
        <v>18</v>
      </c>
      <c r="K21" s="21">
        <v>0</v>
      </c>
      <c r="L21" s="21">
        <v>0</v>
      </c>
      <c r="M21" s="21">
        <v>0</v>
      </c>
    </row>
    <row r="22" spans="1:13" ht="21.75" customHeight="1">
      <c r="A22" s="8" t="s">
        <v>14</v>
      </c>
      <c r="B22" s="21">
        <f t="shared" si="2"/>
        <v>5637</v>
      </c>
      <c r="C22" s="21">
        <v>657</v>
      </c>
      <c r="D22" s="21">
        <v>1869</v>
      </c>
      <c r="E22" s="21">
        <v>983</v>
      </c>
      <c r="F22" s="21">
        <v>569</v>
      </c>
      <c r="G22" s="21">
        <v>425</v>
      </c>
      <c r="H22" s="21">
        <v>1079</v>
      </c>
      <c r="I22" s="21">
        <v>0</v>
      </c>
      <c r="J22" s="21">
        <v>55</v>
      </c>
      <c r="K22" s="21">
        <v>0</v>
      </c>
      <c r="L22" s="21">
        <v>0</v>
      </c>
      <c r="M22" s="21">
        <v>0</v>
      </c>
    </row>
    <row r="23" spans="1:13" ht="21.75" customHeight="1">
      <c r="A23" s="8" t="s">
        <v>15</v>
      </c>
      <c r="B23" s="21">
        <f t="shared" si="2"/>
        <v>1425</v>
      </c>
      <c r="C23" s="21">
        <v>163</v>
      </c>
      <c r="D23" s="21">
        <v>602</v>
      </c>
      <c r="E23" s="21">
        <v>322</v>
      </c>
      <c r="F23" s="21">
        <v>105</v>
      </c>
      <c r="G23" s="21">
        <v>112</v>
      </c>
      <c r="H23" s="21">
        <v>121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1.75" customHeight="1">
      <c r="A24" s="8" t="s">
        <v>16</v>
      </c>
      <c r="B24" s="21">
        <f t="shared" si="2"/>
        <v>4734</v>
      </c>
      <c r="C24" s="21">
        <v>591</v>
      </c>
      <c r="D24" s="21">
        <v>1481</v>
      </c>
      <c r="E24" s="21">
        <v>760</v>
      </c>
      <c r="F24" s="21">
        <v>821</v>
      </c>
      <c r="G24" s="21">
        <v>370</v>
      </c>
      <c r="H24" s="21">
        <v>680</v>
      </c>
      <c r="I24" s="21">
        <v>0</v>
      </c>
      <c r="J24" s="21">
        <v>28</v>
      </c>
      <c r="K24" s="21">
        <v>3</v>
      </c>
      <c r="L24" s="21">
        <v>0</v>
      </c>
      <c r="M24" s="21">
        <v>0</v>
      </c>
    </row>
    <row r="25" spans="1:13" ht="21.75" customHeight="1">
      <c r="A25" s="8" t="s">
        <v>17</v>
      </c>
      <c r="B25" s="21">
        <f t="shared" si="2"/>
        <v>7932</v>
      </c>
      <c r="C25" s="21">
        <v>1135</v>
      </c>
      <c r="D25" s="21">
        <v>1999</v>
      </c>
      <c r="E25" s="21">
        <v>1054</v>
      </c>
      <c r="F25" s="21">
        <v>1219</v>
      </c>
      <c r="G25" s="21">
        <v>236</v>
      </c>
      <c r="H25" s="21">
        <v>2273</v>
      </c>
      <c r="I25" s="21">
        <v>0</v>
      </c>
      <c r="J25" s="21">
        <v>0</v>
      </c>
      <c r="K25" s="21">
        <v>16</v>
      </c>
      <c r="L25" s="21">
        <v>0</v>
      </c>
      <c r="M25" s="21">
        <v>0</v>
      </c>
    </row>
    <row r="26" spans="1:13" ht="21.75" customHeight="1">
      <c r="A26" s="8" t="s">
        <v>19</v>
      </c>
      <c r="B26" s="21">
        <f t="shared" si="2"/>
        <v>4578</v>
      </c>
      <c r="C26" s="21">
        <v>584</v>
      </c>
      <c r="D26" s="21">
        <v>1147</v>
      </c>
      <c r="E26" s="21">
        <v>790</v>
      </c>
      <c r="F26" s="21">
        <v>601</v>
      </c>
      <c r="G26" s="21">
        <v>661</v>
      </c>
      <c r="H26" s="21">
        <v>723</v>
      </c>
      <c r="I26" s="21">
        <v>0</v>
      </c>
      <c r="J26" s="21">
        <v>66</v>
      </c>
      <c r="K26" s="21">
        <v>6</v>
      </c>
      <c r="L26" s="21">
        <v>0</v>
      </c>
      <c r="M26" s="21">
        <v>0</v>
      </c>
    </row>
    <row r="27" spans="1:13" ht="21.75" customHeight="1">
      <c r="A27" s="4" t="s">
        <v>21</v>
      </c>
      <c r="B27" s="3">
        <f>B28+B29</f>
        <v>1285</v>
      </c>
      <c r="C27" s="3">
        <f aca="true" t="shared" si="3" ref="C27:M27">C28+C29</f>
        <v>222</v>
      </c>
      <c r="D27" s="3">
        <f t="shared" si="3"/>
        <v>489</v>
      </c>
      <c r="E27" s="3">
        <f t="shared" si="3"/>
        <v>255</v>
      </c>
      <c r="F27" s="3">
        <f t="shared" si="3"/>
        <v>101</v>
      </c>
      <c r="G27" s="3">
        <f t="shared" si="3"/>
        <v>87</v>
      </c>
      <c r="H27" s="3">
        <f t="shared" si="3"/>
        <v>131</v>
      </c>
      <c r="I27" s="3">
        <f t="shared" si="3"/>
        <v>0</v>
      </c>
      <c r="J27" s="3">
        <f t="shared" si="3"/>
        <v>0</v>
      </c>
      <c r="K27" s="3">
        <f t="shared" si="3"/>
        <v>0</v>
      </c>
      <c r="L27" s="3">
        <f t="shared" si="3"/>
        <v>0</v>
      </c>
      <c r="M27" s="3">
        <f t="shared" si="3"/>
        <v>0</v>
      </c>
    </row>
    <row r="28" spans="1:13" ht="21.75" customHeight="1">
      <c r="A28" s="8" t="s">
        <v>22</v>
      </c>
      <c r="B28" s="21">
        <f>SUM(C28:M28)</f>
        <v>1073</v>
      </c>
      <c r="C28" s="21">
        <v>195</v>
      </c>
      <c r="D28" s="21">
        <v>395</v>
      </c>
      <c r="E28" s="21">
        <v>197</v>
      </c>
      <c r="F28" s="21">
        <v>68</v>
      </c>
      <c r="G28" s="21">
        <v>87</v>
      </c>
      <c r="H28" s="21">
        <v>131</v>
      </c>
      <c r="I28" s="21">
        <v>0</v>
      </c>
      <c r="J28" s="21">
        <v>0</v>
      </c>
      <c r="K28" s="21">
        <v>0</v>
      </c>
      <c r="L28" s="21">
        <v>0</v>
      </c>
      <c r="M28" s="3">
        <v>0</v>
      </c>
    </row>
    <row r="29" spans="1:13" ht="21.75" customHeight="1">
      <c r="A29" s="9" t="s">
        <v>23</v>
      </c>
      <c r="B29" s="29">
        <f>SUM(C29:M29)</f>
        <v>212</v>
      </c>
      <c r="C29" s="25">
        <v>27</v>
      </c>
      <c r="D29" s="25">
        <v>94</v>
      </c>
      <c r="E29" s="25">
        <v>58</v>
      </c>
      <c r="F29" s="25">
        <v>33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63">
        <v>0</v>
      </c>
    </row>
    <row r="30" spans="1:13" ht="21.75" customHeight="1">
      <c r="A30" s="10" t="s">
        <v>165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ht="30" customHeight="1">
      <c r="A31" s="106" t="s">
        <v>166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ht="16.5">
      <c r="A32" s="10" t="s">
        <v>97</v>
      </c>
    </row>
  </sheetData>
  <sheetProtection/>
  <mergeCells count="4">
    <mergeCell ref="A1:M1"/>
    <mergeCell ref="A2:M2"/>
    <mergeCell ref="A31:M31"/>
    <mergeCell ref="A3:M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:J1"/>
    </sheetView>
  </sheetViews>
  <sheetFormatPr defaultColWidth="9.00390625" defaultRowHeight="16.5"/>
  <cols>
    <col min="1" max="1" width="8.625" style="83" customWidth="1"/>
    <col min="2" max="2" width="9.75390625" style="83" customWidth="1"/>
    <col min="3" max="10" width="9.375" style="83" customWidth="1"/>
    <col min="11" max="16384" width="9.00390625" style="83" customWidth="1"/>
  </cols>
  <sheetData>
    <row r="1" spans="1:10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customHeight="1">
      <c r="A2" s="98" t="s">
        <v>173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84"/>
      <c r="L3" s="84"/>
      <c r="M3" s="84"/>
      <c r="N3" s="84"/>
    </row>
    <row r="4" spans="1:10" ht="54.75" customHeight="1">
      <c r="A4" s="11"/>
      <c r="B4" s="12" t="s">
        <v>28</v>
      </c>
      <c r="C4" s="13" t="s">
        <v>164</v>
      </c>
      <c r="D4" s="13" t="s">
        <v>44</v>
      </c>
      <c r="E4" s="13" t="s">
        <v>45</v>
      </c>
      <c r="F4" s="13" t="s">
        <v>167</v>
      </c>
      <c r="G4" s="13" t="s">
        <v>50</v>
      </c>
      <c r="H4" s="13" t="s">
        <v>168</v>
      </c>
      <c r="I4" s="13" t="s">
        <v>63</v>
      </c>
      <c r="J4" s="14" t="s">
        <v>96</v>
      </c>
    </row>
    <row r="5" spans="1:10" ht="21.75" customHeight="1">
      <c r="A5" s="2" t="s">
        <v>28</v>
      </c>
      <c r="B5" s="3">
        <f>B6+B27</f>
        <v>303078</v>
      </c>
      <c r="C5" s="3">
        <f>C6+C27</f>
        <v>45341</v>
      </c>
      <c r="D5" s="3">
        <f aca="true" t="shared" si="0" ref="D5:J5">D6+D27</f>
        <v>98580</v>
      </c>
      <c r="E5" s="3">
        <f t="shared" si="0"/>
        <v>52154</v>
      </c>
      <c r="F5" s="3">
        <f t="shared" si="0"/>
        <v>55699</v>
      </c>
      <c r="G5" s="3">
        <f t="shared" si="0"/>
        <v>49357</v>
      </c>
      <c r="H5" s="3">
        <f t="shared" si="0"/>
        <v>19</v>
      </c>
      <c r="I5" s="3">
        <f t="shared" si="0"/>
        <v>1811</v>
      </c>
      <c r="J5" s="3">
        <f t="shared" si="0"/>
        <v>117</v>
      </c>
    </row>
    <row r="6" spans="1:10" ht="21.75" customHeight="1">
      <c r="A6" s="52" t="s">
        <v>24</v>
      </c>
      <c r="B6" s="3">
        <f>SUM(B7:B26)</f>
        <v>301808</v>
      </c>
      <c r="C6" s="3">
        <f>SUM(C7:C26)</f>
        <v>45132</v>
      </c>
      <c r="D6" s="3">
        <f aca="true" t="shared" si="1" ref="D6:J6">SUM(D7:D26)</f>
        <v>98100</v>
      </c>
      <c r="E6" s="3">
        <f t="shared" si="1"/>
        <v>51899</v>
      </c>
      <c r="F6" s="3">
        <f t="shared" si="1"/>
        <v>55511</v>
      </c>
      <c r="G6" s="3">
        <f t="shared" si="1"/>
        <v>49219</v>
      </c>
      <c r="H6" s="3">
        <f t="shared" si="1"/>
        <v>19</v>
      </c>
      <c r="I6" s="3">
        <f t="shared" si="1"/>
        <v>1811</v>
      </c>
      <c r="J6" s="3">
        <f t="shared" si="1"/>
        <v>117</v>
      </c>
    </row>
    <row r="7" spans="1:10" ht="21.75" customHeight="1">
      <c r="A7" s="8" t="s">
        <v>143</v>
      </c>
      <c r="B7" s="21">
        <f>SUM(C7:J7)</f>
        <v>41430</v>
      </c>
      <c r="C7" s="21">
        <v>7499</v>
      </c>
      <c r="D7" s="21">
        <v>14735</v>
      </c>
      <c r="E7" s="21">
        <v>6768</v>
      </c>
      <c r="F7" s="21">
        <v>7336</v>
      </c>
      <c r="G7" s="21">
        <v>4936</v>
      </c>
      <c r="H7" s="21">
        <v>10</v>
      </c>
      <c r="I7" s="21">
        <v>91</v>
      </c>
      <c r="J7" s="21">
        <v>55</v>
      </c>
    </row>
    <row r="8" spans="1:10" ht="21.75" customHeight="1">
      <c r="A8" s="6" t="s">
        <v>115</v>
      </c>
      <c r="B8" s="21">
        <f aca="true" t="shared" si="2" ref="B8:B29">SUM(C8:J8)</f>
        <v>40180</v>
      </c>
      <c r="C8" s="21">
        <v>4793</v>
      </c>
      <c r="D8" s="21">
        <v>10082</v>
      </c>
      <c r="E8" s="21">
        <v>5488</v>
      </c>
      <c r="F8" s="21">
        <v>8376</v>
      </c>
      <c r="G8" s="21">
        <v>11037</v>
      </c>
      <c r="H8" s="21">
        <v>9</v>
      </c>
      <c r="I8" s="21">
        <v>383</v>
      </c>
      <c r="J8" s="21">
        <v>12</v>
      </c>
    </row>
    <row r="9" spans="1:10" ht="21.75" customHeight="1">
      <c r="A9" s="8" t="s">
        <v>120</v>
      </c>
      <c r="B9" s="21">
        <f t="shared" si="2"/>
        <v>37742</v>
      </c>
      <c r="C9" s="21">
        <v>5902</v>
      </c>
      <c r="D9" s="21">
        <v>11787</v>
      </c>
      <c r="E9" s="21">
        <v>6412</v>
      </c>
      <c r="F9" s="21">
        <v>6902</v>
      </c>
      <c r="G9" s="21">
        <v>6473</v>
      </c>
      <c r="H9" s="21">
        <v>0</v>
      </c>
      <c r="I9" s="21">
        <v>262</v>
      </c>
      <c r="J9" s="21">
        <v>4</v>
      </c>
    </row>
    <row r="10" spans="1:10" ht="21.75" customHeight="1">
      <c r="A10" s="8" t="s">
        <v>121</v>
      </c>
      <c r="B10" s="21">
        <f t="shared" si="2"/>
        <v>24826</v>
      </c>
      <c r="C10" s="21">
        <v>3825</v>
      </c>
      <c r="D10" s="21">
        <v>7292</v>
      </c>
      <c r="E10" s="21">
        <v>3873</v>
      </c>
      <c r="F10" s="21">
        <v>4667</v>
      </c>
      <c r="G10" s="21">
        <v>5017</v>
      </c>
      <c r="H10" s="21">
        <v>0</v>
      </c>
      <c r="I10" s="21">
        <v>149</v>
      </c>
      <c r="J10" s="21">
        <v>3</v>
      </c>
    </row>
    <row r="11" spans="1:10" ht="21.75" customHeight="1">
      <c r="A11" s="6" t="s">
        <v>26</v>
      </c>
      <c r="B11" s="21">
        <f t="shared" si="2"/>
        <v>33550</v>
      </c>
      <c r="C11" s="21">
        <v>4865</v>
      </c>
      <c r="D11" s="21">
        <v>10487</v>
      </c>
      <c r="E11" s="21">
        <v>6221</v>
      </c>
      <c r="F11" s="21">
        <v>6279</v>
      </c>
      <c r="G11" s="21">
        <v>5448</v>
      </c>
      <c r="H11" s="21">
        <v>0</v>
      </c>
      <c r="I11" s="21">
        <v>229</v>
      </c>
      <c r="J11" s="21">
        <v>21</v>
      </c>
    </row>
    <row r="12" spans="1:10" ht="21.75" customHeight="1">
      <c r="A12" s="8" t="s">
        <v>1</v>
      </c>
      <c r="B12" s="21">
        <f t="shared" si="2"/>
        <v>6232</v>
      </c>
      <c r="C12" s="21">
        <v>980</v>
      </c>
      <c r="D12" s="21">
        <v>2180</v>
      </c>
      <c r="E12" s="21">
        <v>1305</v>
      </c>
      <c r="F12" s="21">
        <v>1074</v>
      </c>
      <c r="G12" s="21">
        <v>653</v>
      </c>
      <c r="H12" s="21">
        <v>0</v>
      </c>
      <c r="I12" s="21">
        <v>29</v>
      </c>
      <c r="J12" s="21">
        <v>11</v>
      </c>
    </row>
    <row r="13" spans="1:10" ht="21.75" customHeight="1">
      <c r="A13" s="8" t="s">
        <v>2</v>
      </c>
      <c r="B13" s="21">
        <f t="shared" si="2"/>
        <v>27408</v>
      </c>
      <c r="C13" s="21">
        <v>4144</v>
      </c>
      <c r="D13" s="21">
        <v>9096</v>
      </c>
      <c r="E13" s="21">
        <v>5634</v>
      </c>
      <c r="F13" s="21">
        <v>4288</v>
      </c>
      <c r="G13" s="21">
        <v>4146</v>
      </c>
      <c r="H13" s="21">
        <v>0</v>
      </c>
      <c r="I13" s="21">
        <v>100</v>
      </c>
      <c r="J13" s="21">
        <v>0</v>
      </c>
    </row>
    <row r="14" spans="1:10" ht="21.75" customHeight="1">
      <c r="A14" s="8" t="s">
        <v>3</v>
      </c>
      <c r="B14" s="21">
        <f t="shared" si="2"/>
        <v>7274</v>
      </c>
      <c r="C14" s="21">
        <v>1462</v>
      </c>
      <c r="D14" s="21">
        <v>2833</v>
      </c>
      <c r="E14" s="21">
        <v>1479</v>
      </c>
      <c r="F14" s="21">
        <v>910</v>
      </c>
      <c r="G14" s="21">
        <v>543</v>
      </c>
      <c r="H14" s="21">
        <v>0</v>
      </c>
      <c r="I14" s="21">
        <v>47</v>
      </c>
      <c r="J14" s="21">
        <v>0</v>
      </c>
    </row>
    <row r="15" spans="1:10" ht="21.75" customHeight="1">
      <c r="A15" s="8" t="s">
        <v>4</v>
      </c>
      <c r="B15" s="21">
        <f t="shared" si="2"/>
        <v>7515</v>
      </c>
      <c r="C15" s="21">
        <v>1062</v>
      </c>
      <c r="D15" s="21">
        <v>2792</v>
      </c>
      <c r="E15" s="21">
        <v>1314</v>
      </c>
      <c r="F15" s="21">
        <v>1530</v>
      </c>
      <c r="G15" s="21">
        <v>789</v>
      </c>
      <c r="H15" s="21">
        <v>0</v>
      </c>
      <c r="I15" s="21">
        <v>28</v>
      </c>
      <c r="J15" s="21">
        <v>0</v>
      </c>
    </row>
    <row r="16" spans="1:10" ht="21.75" customHeight="1">
      <c r="A16" s="8" t="s">
        <v>6</v>
      </c>
      <c r="B16" s="21">
        <f t="shared" si="2"/>
        <v>15247</v>
      </c>
      <c r="C16" s="21">
        <v>2448</v>
      </c>
      <c r="D16" s="21">
        <v>5482</v>
      </c>
      <c r="E16" s="21">
        <v>2830</v>
      </c>
      <c r="F16" s="21">
        <v>2971</v>
      </c>
      <c r="G16" s="21">
        <v>1319</v>
      </c>
      <c r="H16" s="21">
        <v>0</v>
      </c>
      <c r="I16" s="21">
        <v>197</v>
      </c>
      <c r="J16" s="21">
        <v>0</v>
      </c>
    </row>
    <row r="17" spans="1:10" ht="21.75" customHeight="1">
      <c r="A17" s="8" t="s">
        <v>7</v>
      </c>
      <c r="B17" s="21">
        <f t="shared" si="2"/>
        <v>6953</v>
      </c>
      <c r="C17" s="21">
        <v>966</v>
      </c>
      <c r="D17" s="21">
        <v>2761</v>
      </c>
      <c r="E17" s="21">
        <v>1444</v>
      </c>
      <c r="F17" s="21">
        <v>1285</v>
      </c>
      <c r="G17" s="21">
        <v>469</v>
      </c>
      <c r="H17" s="21">
        <v>0</v>
      </c>
      <c r="I17" s="21">
        <v>28</v>
      </c>
      <c r="J17" s="21">
        <v>0</v>
      </c>
    </row>
    <row r="18" spans="1:10" ht="21.75" customHeight="1">
      <c r="A18" s="8" t="s">
        <v>8</v>
      </c>
      <c r="B18" s="21">
        <f t="shared" si="2"/>
        <v>8914</v>
      </c>
      <c r="C18" s="21">
        <v>1171</v>
      </c>
      <c r="D18" s="21">
        <v>3460</v>
      </c>
      <c r="E18" s="21">
        <v>1638</v>
      </c>
      <c r="F18" s="21">
        <v>1697</v>
      </c>
      <c r="G18" s="21">
        <v>898</v>
      </c>
      <c r="H18" s="21">
        <v>0</v>
      </c>
      <c r="I18" s="21">
        <v>50</v>
      </c>
      <c r="J18" s="21">
        <v>0</v>
      </c>
    </row>
    <row r="19" spans="1:10" ht="21.75" customHeight="1">
      <c r="A19" s="8" t="s">
        <v>9</v>
      </c>
      <c r="B19" s="21">
        <f t="shared" si="2"/>
        <v>6270</v>
      </c>
      <c r="C19" s="21">
        <v>813</v>
      </c>
      <c r="D19" s="21">
        <v>2559</v>
      </c>
      <c r="E19" s="21">
        <v>1110</v>
      </c>
      <c r="F19" s="21">
        <v>765</v>
      </c>
      <c r="G19" s="21">
        <v>1012</v>
      </c>
      <c r="H19" s="21">
        <v>0</v>
      </c>
      <c r="I19" s="21">
        <v>0</v>
      </c>
      <c r="J19" s="21">
        <v>11</v>
      </c>
    </row>
    <row r="20" spans="1:10" ht="21.75" customHeight="1">
      <c r="A20" s="8" t="s">
        <v>12</v>
      </c>
      <c r="B20" s="21">
        <f t="shared" si="2"/>
        <v>10323</v>
      </c>
      <c r="C20" s="21">
        <v>1515</v>
      </c>
      <c r="D20" s="21">
        <v>3765</v>
      </c>
      <c r="E20" s="21">
        <v>1772</v>
      </c>
      <c r="F20" s="21">
        <v>1748</v>
      </c>
      <c r="G20" s="21">
        <v>1476</v>
      </c>
      <c r="H20" s="21">
        <v>0</v>
      </c>
      <c r="I20" s="21">
        <v>47</v>
      </c>
      <c r="J20" s="21">
        <v>0</v>
      </c>
    </row>
    <row r="21" spans="1:10" ht="21.75" customHeight="1">
      <c r="A21" s="8" t="s">
        <v>119</v>
      </c>
      <c r="B21" s="21">
        <f t="shared" si="2"/>
        <v>3582</v>
      </c>
      <c r="C21" s="21">
        <v>498</v>
      </c>
      <c r="D21" s="21">
        <v>1528</v>
      </c>
      <c r="E21" s="21">
        <v>719</v>
      </c>
      <c r="F21" s="21">
        <v>569</v>
      </c>
      <c r="G21" s="21">
        <v>249</v>
      </c>
      <c r="H21" s="21">
        <v>0</v>
      </c>
      <c r="I21" s="21">
        <v>19</v>
      </c>
      <c r="J21" s="21">
        <v>0</v>
      </c>
    </row>
    <row r="22" spans="1:10" ht="21.75" customHeight="1">
      <c r="A22" s="8" t="s">
        <v>14</v>
      </c>
      <c r="B22" s="21">
        <f t="shared" si="2"/>
        <v>5661</v>
      </c>
      <c r="C22" s="21">
        <v>670</v>
      </c>
      <c r="D22" s="21">
        <v>1920</v>
      </c>
      <c r="E22" s="21">
        <v>977</v>
      </c>
      <c r="F22" s="21">
        <v>997</v>
      </c>
      <c r="G22" s="21">
        <v>1044</v>
      </c>
      <c r="H22" s="21">
        <v>0</v>
      </c>
      <c r="I22" s="21">
        <v>53</v>
      </c>
      <c r="J22" s="21">
        <v>0</v>
      </c>
    </row>
    <row r="23" spans="1:10" ht="21.75" customHeight="1">
      <c r="A23" s="8" t="s">
        <v>15</v>
      </c>
      <c r="B23" s="21">
        <f t="shared" si="2"/>
        <v>1396</v>
      </c>
      <c r="C23" s="21">
        <v>160</v>
      </c>
      <c r="D23" s="21">
        <v>586</v>
      </c>
      <c r="E23" s="21">
        <v>314</v>
      </c>
      <c r="F23" s="21">
        <v>218</v>
      </c>
      <c r="G23" s="21">
        <v>118</v>
      </c>
      <c r="H23" s="21">
        <v>0</v>
      </c>
      <c r="I23" s="21">
        <v>0</v>
      </c>
      <c r="J23" s="21">
        <v>0</v>
      </c>
    </row>
    <row r="24" spans="1:10" ht="21.75" customHeight="1">
      <c r="A24" s="8" t="s">
        <v>16</v>
      </c>
      <c r="B24" s="21">
        <f t="shared" si="2"/>
        <v>4693</v>
      </c>
      <c r="C24" s="21">
        <v>591</v>
      </c>
      <c r="D24" s="21">
        <v>1489</v>
      </c>
      <c r="E24" s="21">
        <v>756</v>
      </c>
      <c r="F24" s="21">
        <v>1156</v>
      </c>
      <c r="G24" s="21">
        <v>671</v>
      </c>
      <c r="H24" s="21">
        <v>0</v>
      </c>
      <c r="I24" s="21">
        <v>30</v>
      </c>
      <c r="J24" s="21">
        <v>0</v>
      </c>
    </row>
    <row r="25" spans="1:10" ht="21.75" customHeight="1">
      <c r="A25" s="8" t="s">
        <v>17</v>
      </c>
      <c r="B25" s="21">
        <f t="shared" si="2"/>
        <v>8045</v>
      </c>
      <c r="C25" s="21">
        <v>1179</v>
      </c>
      <c r="D25" s="21">
        <v>2095</v>
      </c>
      <c r="E25" s="21">
        <v>1061</v>
      </c>
      <c r="F25" s="21">
        <v>1473</v>
      </c>
      <c r="G25" s="21">
        <v>2237</v>
      </c>
      <c r="H25" s="21">
        <v>0</v>
      </c>
      <c r="I25" s="21">
        <v>0</v>
      </c>
      <c r="J25" s="21">
        <v>0</v>
      </c>
    </row>
    <row r="26" spans="1:10" ht="21.75" customHeight="1">
      <c r="A26" s="8" t="s">
        <v>19</v>
      </c>
      <c r="B26" s="21">
        <f t="shared" si="2"/>
        <v>4567</v>
      </c>
      <c r="C26" s="21">
        <v>589</v>
      </c>
      <c r="D26" s="21">
        <v>1171</v>
      </c>
      <c r="E26" s="21">
        <v>784</v>
      </c>
      <c r="F26" s="21">
        <v>1270</v>
      </c>
      <c r="G26" s="21">
        <v>684</v>
      </c>
      <c r="H26" s="21">
        <v>0</v>
      </c>
      <c r="I26" s="21">
        <v>69</v>
      </c>
      <c r="J26" s="21">
        <v>0</v>
      </c>
    </row>
    <row r="27" spans="1:10" ht="21.75" customHeight="1">
      <c r="A27" s="4" t="s">
        <v>21</v>
      </c>
      <c r="B27" s="3">
        <f>B28+B29</f>
        <v>1270</v>
      </c>
      <c r="C27" s="3">
        <f>C28+C29</f>
        <v>209</v>
      </c>
      <c r="D27" s="3">
        <f aca="true" t="shared" si="3" ref="D27:J27">D28+D29</f>
        <v>480</v>
      </c>
      <c r="E27" s="3">
        <f t="shared" si="3"/>
        <v>255</v>
      </c>
      <c r="F27" s="3">
        <f t="shared" si="3"/>
        <v>188</v>
      </c>
      <c r="G27" s="3">
        <f t="shared" si="3"/>
        <v>138</v>
      </c>
      <c r="H27" s="3">
        <f t="shared" si="3"/>
        <v>0</v>
      </c>
      <c r="I27" s="3">
        <f t="shared" si="3"/>
        <v>0</v>
      </c>
      <c r="J27" s="3">
        <f t="shared" si="3"/>
        <v>0</v>
      </c>
    </row>
    <row r="28" spans="1:10" ht="21.75" customHeight="1">
      <c r="A28" s="8" t="s">
        <v>22</v>
      </c>
      <c r="B28" s="21">
        <f t="shared" si="2"/>
        <v>1055</v>
      </c>
      <c r="C28" s="21">
        <v>183</v>
      </c>
      <c r="D28" s="21">
        <v>381</v>
      </c>
      <c r="E28" s="21">
        <v>198</v>
      </c>
      <c r="F28" s="21">
        <v>155</v>
      </c>
      <c r="G28" s="21">
        <v>138</v>
      </c>
      <c r="H28" s="21">
        <v>0</v>
      </c>
      <c r="I28" s="21">
        <v>0</v>
      </c>
      <c r="J28" s="3">
        <v>0</v>
      </c>
    </row>
    <row r="29" spans="1:10" ht="21.75" customHeight="1">
      <c r="A29" s="9" t="s">
        <v>23</v>
      </c>
      <c r="B29" s="29">
        <f t="shared" si="2"/>
        <v>215</v>
      </c>
      <c r="C29" s="25">
        <v>26</v>
      </c>
      <c r="D29" s="25">
        <v>99</v>
      </c>
      <c r="E29" s="25">
        <v>57</v>
      </c>
      <c r="F29" s="25">
        <v>33</v>
      </c>
      <c r="G29" s="25">
        <v>0</v>
      </c>
      <c r="H29" s="25">
        <v>0</v>
      </c>
      <c r="I29" s="25">
        <v>0</v>
      </c>
      <c r="J29" s="63">
        <v>0</v>
      </c>
    </row>
    <row r="30" spans="1:10" ht="21.75" customHeight="1">
      <c r="A30" s="10" t="s">
        <v>165</v>
      </c>
      <c r="B30" s="7"/>
      <c r="C30" s="7"/>
      <c r="D30" s="7"/>
      <c r="E30" s="7"/>
      <c r="F30" s="7"/>
      <c r="G30" s="7"/>
      <c r="H30" s="7"/>
      <c r="I30" s="7"/>
      <c r="J30" s="5"/>
    </row>
    <row r="31" spans="1:10" ht="30" customHeight="1">
      <c r="A31" s="106" t="s">
        <v>166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42" customHeight="1">
      <c r="A32" s="109" t="s">
        <v>169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ht="16.5">
      <c r="A33" s="10" t="s">
        <v>97</v>
      </c>
    </row>
  </sheetData>
  <sheetProtection/>
  <mergeCells count="5">
    <mergeCell ref="A1:J1"/>
    <mergeCell ref="A2:J2"/>
    <mergeCell ref="A31:J31"/>
    <mergeCell ref="A32:J32"/>
    <mergeCell ref="A3:J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00390625" defaultRowHeight="16.5"/>
  <cols>
    <col min="1" max="1" width="8.625" style="83" customWidth="1"/>
    <col min="2" max="2" width="9.75390625" style="83" customWidth="1"/>
    <col min="3" max="10" width="9.375" style="83" customWidth="1"/>
    <col min="11" max="16384" width="9.00390625" style="83" customWidth="1"/>
  </cols>
  <sheetData>
    <row r="1" spans="1:10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customHeight="1">
      <c r="A2" s="98" t="s">
        <v>172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84"/>
      <c r="L3" s="84"/>
      <c r="M3" s="84"/>
      <c r="N3" s="84"/>
    </row>
    <row r="4" spans="1:10" ht="54.75" customHeight="1">
      <c r="A4" s="11"/>
      <c r="B4" s="12" t="s">
        <v>28</v>
      </c>
      <c r="C4" s="13" t="s">
        <v>164</v>
      </c>
      <c r="D4" s="13" t="s">
        <v>44</v>
      </c>
      <c r="E4" s="13" t="s">
        <v>45</v>
      </c>
      <c r="F4" s="13" t="s">
        <v>167</v>
      </c>
      <c r="G4" s="13" t="s">
        <v>50</v>
      </c>
      <c r="H4" s="13" t="s">
        <v>168</v>
      </c>
      <c r="I4" s="13" t="s">
        <v>63</v>
      </c>
      <c r="J4" s="14" t="s">
        <v>96</v>
      </c>
    </row>
    <row r="5" spans="1:10" ht="21.75" customHeight="1">
      <c r="A5" s="2" t="s">
        <v>28</v>
      </c>
      <c r="B5" s="3">
        <f aca="true" t="shared" si="0" ref="B5:J5">B6+B27</f>
        <v>299917</v>
      </c>
      <c r="C5" s="3">
        <f t="shared" si="0"/>
        <v>46169</v>
      </c>
      <c r="D5" s="3">
        <f t="shared" si="0"/>
        <v>97368</v>
      </c>
      <c r="E5" s="3">
        <f t="shared" si="0"/>
        <v>50394</v>
      </c>
      <c r="F5" s="3">
        <f t="shared" si="0"/>
        <v>55340</v>
      </c>
      <c r="G5" s="3">
        <f t="shared" si="0"/>
        <v>48696</v>
      </c>
      <c r="H5" s="3">
        <f t="shared" si="0"/>
        <v>27</v>
      </c>
      <c r="I5" s="3">
        <f t="shared" si="0"/>
        <v>1813</v>
      </c>
      <c r="J5" s="3">
        <f t="shared" si="0"/>
        <v>110</v>
      </c>
    </row>
    <row r="6" spans="1:10" ht="21.75" customHeight="1">
      <c r="A6" s="52" t="s">
        <v>24</v>
      </c>
      <c r="B6" s="3">
        <f aca="true" t="shared" si="1" ref="B6:J6">SUM(B7:B26)</f>
        <v>298612</v>
      </c>
      <c r="C6" s="3">
        <f t="shared" si="1"/>
        <v>45954</v>
      </c>
      <c r="D6" s="3">
        <f t="shared" si="1"/>
        <v>96871</v>
      </c>
      <c r="E6" s="3">
        <f t="shared" si="1"/>
        <v>50137</v>
      </c>
      <c r="F6" s="3">
        <f t="shared" si="1"/>
        <v>55144</v>
      </c>
      <c r="G6" s="3">
        <f t="shared" si="1"/>
        <v>48556</v>
      </c>
      <c r="H6" s="3">
        <f t="shared" si="1"/>
        <v>27</v>
      </c>
      <c r="I6" s="3">
        <f t="shared" si="1"/>
        <v>1813</v>
      </c>
      <c r="J6" s="3">
        <f t="shared" si="1"/>
        <v>110</v>
      </c>
    </row>
    <row r="7" spans="1:10" ht="21.75" customHeight="1">
      <c r="A7" s="8" t="s">
        <v>143</v>
      </c>
      <c r="B7" s="21">
        <f>SUM(C7:J7)</f>
        <v>41243</v>
      </c>
      <c r="C7" s="21">
        <v>7514</v>
      </c>
      <c r="D7" s="21">
        <v>14519</v>
      </c>
      <c r="E7" s="21">
        <v>6531</v>
      </c>
      <c r="F7" s="21">
        <v>7440</v>
      </c>
      <c r="G7" s="21">
        <v>5078</v>
      </c>
      <c r="H7" s="21">
        <v>12</v>
      </c>
      <c r="I7" s="21">
        <v>95</v>
      </c>
      <c r="J7" s="21">
        <v>54</v>
      </c>
    </row>
    <row r="8" spans="1:10" ht="21.75" customHeight="1">
      <c r="A8" s="6" t="s">
        <v>115</v>
      </c>
      <c r="B8" s="21">
        <f aca="true" t="shared" si="2" ref="B8:B29">SUM(C8:J8)</f>
        <v>39592</v>
      </c>
      <c r="C8" s="21">
        <v>4908</v>
      </c>
      <c r="D8" s="21">
        <v>9878</v>
      </c>
      <c r="E8" s="21">
        <v>5345</v>
      </c>
      <c r="F8" s="21">
        <v>8222</v>
      </c>
      <c r="G8" s="21">
        <v>10848</v>
      </c>
      <c r="H8" s="21">
        <v>8</v>
      </c>
      <c r="I8" s="21">
        <v>372</v>
      </c>
      <c r="J8" s="21">
        <v>11</v>
      </c>
    </row>
    <row r="9" spans="1:10" ht="21.75" customHeight="1">
      <c r="A9" s="6" t="s">
        <v>170</v>
      </c>
      <c r="B9" s="21">
        <f t="shared" si="2"/>
        <v>27401</v>
      </c>
      <c r="C9" s="21">
        <v>4332</v>
      </c>
      <c r="D9" s="21">
        <v>9078</v>
      </c>
      <c r="E9" s="21">
        <v>5516</v>
      </c>
      <c r="F9" s="21">
        <v>4310</v>
      </c>
      <c r="G9" s="21">
        <v>4065</v>
      </c>
      <c r="H9" s="21">
        <v>0</v>
      </c>
      <c r="I9" s="21">
        <v>100</v>
      </c>
      <c r="J9" s="21">
        <v>0</v>
      </c>
    </row>
    <row r="10" spans="1:10" ht="21.75" customHeight="1">
      <c r="A10" s="8" t="s">
        <v>120</v>
      </c>
      <c r="B10" s="21">
        <f t="shared" si="2"/>
        <v>37553</v>
      </c>
      <c r="C10" s="21">
        <v>6173</v>
      </c>
      <c r="D10" s="21">
        <v>11795</v>
      </c>
      <c r="E10" s="21">
        <v>6131</v>
      </c>
      <c r="F10" s="21">
        <v>6861</v>
      </c>
      <c r="G10" s="21">
        <v>6331</v>
      </c>
      <c r="H10" s="21">
        <v>0</v>
      </c>
      <c r="I10" s="21">
        <v>258</v>
      </c>
      <c r="J10" s="21">
        <v>4</v>
      </c>
    </row>
    <row r="11" spans="1:10" ht="21.75" customHeight="1">
      <c r="A11" s="8" t="s">
        <v>121</v>
      </c>
      <c r="B11" s="21">
        <f t="shared" si="2"/>
        <v>24367</v>
      </c>
      <c r="C11" s="21">
        <v>3865</v>
      </c>
      <c r="D11" s="21">
        <v>7236</v>
      </c>
      <c r="E11" s="21">
        <v>3742</v>
      </c>
      <c r="F11" s="21">
        <v>4538</v>
      </c>
      <c r="G11" s="21">
        <v>4839</v>
      </c>
      <c r="H11" s="21">
        <v>0</v>
      </c>
      <c r="I11" s="21">
        <v>147</v>
      </c>
      <c r="J11" s="21">
        <v>0</v>
      </c>
    </row>
    <row r="12" spans="1:10" ht="21.75" customHeight="1">
      <c r="A12" s="6" t="s">
        <v>26</v>
      </c>
      <c r="B12" s="21">
        <f t="shared" si="2"/>
        <v>33079</v>
      </c>
      <c r="C12" s="21">
        <v>5044</v>
      </c>
      <c r="D12" s="21">
        <v>10266</v>
      </c>
      <c r="E12" s="21">
        <v>5913</v>
      </c>
      <c r="F12" s="21">
        <v>6198</v>
      </c>
      <c r="G12" s="21">
        <v>5385</v>
      </c>
      <c r="H12" s="21">
        <v>7</v>
      </c>
      <c r="I12" s="21">
        <v>245</v>
      </c>
      <c r="J12" s="21">
        <v>21</v>
      </c>
    </row>
    <row r="13" spans="1:10" ht="21.75" customHeight="1">
      <c r="A13" s="8" t="s">
        <v>1</v>
      </c>
      <c r="B13" s="21">
        <f t="shared" si="2"/>
        <v>6128</v>
      </c>
      <c r="C13" s="21">
        <v>972</v>
      </c>
      <c r="D13" s="21">
        <v>2144</v>
      </c>
      <c r="E13" s="21">
        <v>1251</v>
      </c>
      <c r="F13" s="21">
        <v>1087</v>
      </c>
      <c r="G13" s="21">
        <v>635</v>
      </c>
      <c r="H13" s="21">
        <v>0</v>
      </c>
      <c r="I13" s="21">
        <v>29</v>
      </c>
      <c r="J13" s="21">
        <v>10</v>
      </c>
    </row>
    <row r="14" spans="1:10" ht="21.75" customHeight="1">
      <c r="A14" s="8" t="s">
        <v>3</v>
      </c>
      <c r="B14" s="21">
        <f t="shared" si="2"/>
        <v>7202</v>
      </c>
      <c r="C14" s="21">
        <v>1463</v>
      </c>
      <c r="D14" s="21">
        <v>2831</v>
      </c>
      <c r="E14" s="21">
        <v>1395</v>
      </c>
      <c r="F14" s="21">
        <v>938</v>
      </c>
      <c r="G14" s="21">
        <v>524</v>
      </c>
      <c r="H14" s="21">
        <v>0</v>
      </c>
      <c r="I14" s="21">
        <v>51</v>
      </c>
      <c r="J14" s="21">
        <v>0</v>
      </c>
    </row>
    <row r="15" spans="1:10" ht="21.75" customHeight="1">
      <c r="A15" s="8" t="s">
        <v>4</v>
      </c>
      <c r="B15" s="21">
        <f t="shared" si="2"/>
        <v>7377</v>
      </c>
      <c r="C15" s="21">
        <v>1071</v>
      </c>
      <c r="D15" s="21">
        <v>2762</v>
      </c>
      <c r="E15" s="21">
        <v>1292</v>
      </c>
      <c r="F15" s="21">
        <v>1501</v>
      </c>
      <c r="G15" s="21">
        <v>721</v>
      </c>
      <c r="H15" s="21">
        <v>0</v>
      </c>
      <c r="I15" s="21">
        <v>30</v>
      </c>
      <c r="J15" s="21">
        <v>0</v>
      </c>
    </row>
    <row r="16" spans="1:10" ht="21.75" customHeight="1">
      <c r="A16" s="8" t="s">
        <v>6</v>
      </c>
      <c r="B16" s="21">
        <f t="shared" si="2"/>
        <v>15009</v>
      </c>
      <c r="C16" s="21">
        <v>2412</v>
      </c>
      <c r="D16" s="21">
        <v>5386</v>
      </c>
      <c r="E16" s="21">
        <v>2757</v>
      </c>
      <c r="F16" s="21">
        <v>2960</v>
      </c>
      <c r="G16" s="21">
        <v>1299</v>
      </c>
      <c r="H16" s="21">
        <v>0</v>
      </c>
      <c r="I16" s="21">
        <v>195</v>
      </c>
      <c r="J16" s="21">
        <v>0</v>
      </c>
    </row>
    <row r="17" spans="1:10" ht="21.75" customHeight="1">
      <c r="A17" s="8" t="s">
        <v>7</v>
      </c>
      <c r="B17" s="21">
        <f t="shared" si="2"/>
        <v>6833</v>
      </c>
      <c r="C17" s="21">
        <v>950</v>
      </c>
      <c r="D17" s="21">
        <v>2705</v>
      </c>
      <c r="E17" s="21">
        <v>1386</v>
      </c>
      <c r="F17" s="21">
        <v>1295</v>
      </c>
      <c r="G17" s="21">
        <v>463</v>
      </c>
      <c r="H17" s="21">
        <v>0</v>
      </c>
      <c r="I17" s="21">
        <v>34</v>
      </c>
      <c r="J17" s="21">
        <v>0</v>
      </c>
    </row>
    <row r="18" spans="1:10" ht="21.75" customHeight="1">
      <c r="A18" s="8" t="s">
        <v>8</v>
      </c>
      <c r="B18" s="21">
        <f t="shared" si="2"/>
        <v>8799</v>
      </c>
      <c r="C18" s="21">
        <v>1172</v>
      </c>
      <c r="D18" s="21">
        <v>3415</v>
      </c>
      <c r="E18" s="21">
        <v>1582</v>
      </c>
      <c r="F18" s="21">
        <v>1691</v>
      </c>
      <c r="G18" s="21">
        <v>889</v>
      </c>
      <c r="H18" s="21">
        <v>0</v>
      </c>
      <c r="I18" s="21">
        <v>50</v>
      </c>
      <c r="J18" s="21">
        <v>0</v>
      </c>
    </row>
    <row r="19" spans="1:10" ht="21.75" customHeight="1">
      <c r="A19" s="8" t="s">
        <v>9</v>
      </c>
      <c r="B19" s="21">
        <f t="shared" si="2"/>
        <v>6187</v>
      </c>
      <c r="C19" s="21">
        <v>832</v>
      </c>
      <c r="D19" s="21">
        <v>2476</v>
      </c>
      <c r="E19" s="21">
        <v>1102</v>
      </c>
      <c r="F19" s="21">
        <v>754</v>
      </c>
      <c r="G19" s="21">
        <v>1013</v>
      </c>
      <c r="H19" s="21">
        <v>0</v>
      </c>
      <c r="I19" s="21">
        <v>0</v>
      </c>
      <c r="J19" s="21">
        <v>10</v>
      </c>
    </row>
    <row r="20" spans="1:10" ht="21.75" customHeight="1">
      <c r="A20" s="8" t="s">
        <v>12</v>
      </c>
      <c r="B20" s="21">
        <f t="shared" si="2"/>
        <v>10111</v>
      </c>
      <c r="C20" s="21">
        <v>1491</v>
      </c>
      <c r="D20" s="21">
        <v>3668</v>
      </c>
      <c r="E20" s="21">
        <v>1720</v>
      </c>
      <c r="F20" s="21">
        <v>1736</v>
      </c>
      <c r="G20" s="21">
        <v>1459</v>
      </c>
      <c r="H20" s="21">
        <v>0</v>
      </c>
      <c r="I20" s="21">
        <v>37</v>
      </c>
      <c r="J20" s="21">
        <v>0</v>
      </c>
    </row>
    <row r="21" spans="1:10" ht="21.75" customHeight="1">
      <c r="A21" s="8" t="s">
        <v>119</v>
      </c>
      <c r="B21" s="21">
        <f t="shared" si="2"/>
        <v>3565</v>
      </c>
      <c r="C21" s="21">
        <v>485</v>
      </c>
      <c r="D21" s="21">
        <v>1520</v>
      </c>
      <c r="E21" s="21">
        <v>692</v>
      </c>
      <c r="F21" s="21">
        <v>592</v>
      </c>
      <c r="G21" s="21">
        <v>254</v>
      </c>
      <c r="H21" s="21">
        <v>0</v>
      </c>
      <c r="I21" s="21">
        <v>22</v>
      </c>
      <c r="J21" s="21">
        <v>0</v>
      </c>
    </row>
    <row r="22" spans="1:10" ht="21.75" customHeight="1">
      <c r="A22" s="8" t="s">
        <v>14</v>
      </c>
      <c r="B22" s="21">
        <f t="shared" si="2"/>
        <v>5571</v>
      </c>
      <c r="C22" s="21">
        <v>678</v>
      </c>
      <c r="D22" s="21">
        <v>1886</v>
      </c>
      <c r="E22" s="21">
        <v>950</v>
      </c>
      <c r="F22" s="21">
        <v>962</v>
      </c>
      <c r="G22" s="21">
        <v>1041</v>
      </c>
      <c r="H22" s="21">
        <v>0</v>
      </c>
      <c r="I22" s="21">
        <v>54</v>
      </c>
      <c r="J22" s="21">
        <v>0</v>
      </c>
    </row>
    <row r="23" spans="1:10" ht="21.75" customHeight="1">
      <c r="A23" s="8" t="s">
        <v>15</v>
      </c>
      <c r="B23" s="21">
        <f t="shared" si="2"/>
        <v>1394</v>
      </c>
      <c r="C23" s="21">
        <v>160</v>
      </c>
      <c r="D23" s="21">
        <v>585</v>
      </c>
      <c r="E23" s="21">
        <v>312</v>
      </c>
      <c r="F23" s="21">
        <v>218</v>
      </c>
      <c r="G23" s="21">
        <v>119</v>
      </c>
      <c r="H23" s="21">
        <v>0</v>
      </c>
      <c r="I23" s="21">
        <v>0</v>
      </c>
      <c r="J23" s="21">
        <v>0</v>
      </c>
    </row>
    <row r="24" spans="1:10" ht="21.75" customHeight="1">
      <c r="A24" s="8" t="s">
        <v>16</v>
      </c>
      <c r="B24" s="21">
        <f t="shared" si="2"/>
        <v>4594</v>
      </c>
      <c r="C24" s="21">
        <v>609</v>
      </c>
      <c r="D24" s="21">
        <v>1469</v>
      </c>
      <c r="E24" s="21">
        <v>713</v>
      </c>
      <c r="F24" s="21">
        <v>1122</v>
      </c>
      <c r="G24" s="21">
        <v>651</v>
      </c>
      <c r="H24" s="21">
        <v>0</v>
      </c>
      <c r="I24" s="21">
        <v>30</v>
      </c>
      <c r="J24" s="21">
        <v>0</v>
      </c>
    </row>
    <row r="25" spans="1:10" ht="21.75" customHeight="1">
      <c r="A25" s="8" t="s">
        <v>17</v>
      </c>
      <c r="B25" s="21">
        <f t="shared" si="2"/>
        <v>8047</v>
      </c>
      <c r="C25" s="21">
        <v>1217</v>
      </c>
      <c r="D25" s="21">
        <v>2092</v>
      </c>
      <c r="E25" s="21">
        <v>1046</v>
      </c>
      <c r="F25" s="21">
        <v>1466</v>
      </c>
      <c r="G25" s="21">
        <v>2226</v>
      </c>
      <c r="H25" s="21">
        <v>0</v>
      </c>
      <c r="I25" s="21">
        <v>0</v>
      </c>
      <c r="J25" s="21">
        <v>0</v>
      </c>
    </row>
    <row r="26" spans="1:10" ht="21.75" customHeight="1">
      <c r="A26" s="8" t="s">
        <v>19</v>
      </c>
      <c r="B26" s="21">
        <f t="shared" si="2"/>
        <v>4560</v>
      </c>
      <c r="C26" s="21">
        <v>606</v>
      </c>
      <c r="D26" s="21">
        <v>1160</v>
      </c>
      <c r="E26" s="21">
        <v>761</v>
      </c>
      <c r="F26" s="21">
        <v>1253</v>
      </c>
      <c r="G26" s="21">
        <v>716</v>
      </c>
      <c r="H26" s="21">
        <v>0</v>
      </c>
      <c r="I26" s="21">
        <v>64</v>
      </c>
      <c r="J26" s="21">
        <v>0</v>
      </c>
    </row>
    <row r="27" spans="1:10" ht="21.75" customHeight="1">
      <c r="A27" s="4" t="s">
        <v>21</v>
      </c>
      <c r="B27" s="3">
        <f>B28+B29</f>
        <v>1305</v>
      </c>
      <c r="C27" s="3">
        <f>C28+C29</f>
        <v>215</v>
      </c>
      <c r="D27" s="3">
        <f aca="true" t="shared" si="3" ref="D27:J27">D28+D29</f>
        <v>497</v>
      </c>
      <c r="E27" s="3">
        <f t="shared" si="3"/>
        <v>257</v>
      </c>
      <c r="F27" s="3">
        <f t="shared" si="3"/>
        <v>196</v>
      </c>
      <c r="G27" s="3">
        <f t="shared" si="3"/>
        <v>140</v>
      </c>
      <c r="H27" s="3">
        <f t="shared" si="3"/>
        <v>0</v>
      </c>
      <c r="I27" s="3">
        <f t="shared" si="3"/>
        <v>0</v>
      </c>
      <c r="J27" s="3">
        <f t="shared" si="3"/>
        <v>0</v>
      </c>
    </row>
    <row r="28" spans="1:10" ht="21.75" customHeight="1">
      <c r="A28" s="8" t="s">
        <v>22</v>
      </c>
      <c r="B28" s="21">
        <f t="shared" si="2"/>
        <v>1090</v>
      </c>
      <c r="C28" s="21">
        <v>190</v>
      </c>
      <c r="D28" s="21">
        <v>398</v>
      </c>
      <c r="E28" s="21">
        <v>200</v>
      </c>
      <c r="F28" s="21">
        <v>162</v>
      </c>
      <c r="G28" s="21">
        <v>140</v>
      </c>
      <c r="H28" s="21">
        <v>0</v>
      </c>
      <c r="I28" s="21">
        <v>0</v>
      </c>
      <c r="J28" s="3">
        <v>0</v>
      </c>
    </row>
    <row r="29" spans="1:10" ht="21.75" customHeight="1">
      <c r="A29" s="9" t="s">
        <v>23</v>
      </c>
      <c r="B29" s="29">
        <f t="shared" si="2"/>
        <v>215</v>
      </c>
      <c r="C29" s="25">
        <v>25</v>
      </c>
      <c r="D29" s="25">
        <v>99</v>
      </c>
      <c r="E29" s="25">
        <v>57</v>
      </c>
      <c r="F29" s="25">
        <v>34</v>
      </c>
      <c r="G29" s="25">
        <v>0</v>
      </c>
      <c r="H29" s="25">
        <v>0</v>
      </c>
      <c r="I29" s="25">
        <v>0</v>
      </c>
      <c r="J29" s="63">
        <v>0</v>
      </c>
    </row>
    <row r="30" spans="1:10" ht="21.75" customHeight="1">
      <c r="A30" s="10" t="s">
        <v>165</v>
      </c>
      <c r="B30" s="7"/>
      <c r="C30" s="7"/>
      <c r="D30" s="7"/>
      <c r="E30" s="7"/>
      <c r="F30" s="7"/>
      <c r="G30" s="7"/>
      <c r="H30" s="7"/>
      <c r="I30" s="7"/>
      <c r="J30" s="5"/>
    </row>
    <row r="31" spans="1:10" ht="30" customHeight="1">
      <c r="A31" s="106" t="s">
        <v>166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42" customHeight="1">
      <c r="A32" s="109" t="s">
        <v>169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ht="16.5">
      <c r="A33" s="10" t="s">
        <v>97</v>
      </c>
    </row>
  </sheetData>
  <sheetProtection/>
  <mergeCells count="5">
    <mergeCell ref="A1:J1"/>
    <mergeCell ref="A2:J2"/>
    <mergeCell ref="A31:J31"/>
    <mergeCell ref="A32:J32"/>
    <mergeCell ref="A3:J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00390625" defaultRowHeight="16.5"/>
  <cols>
    <col min="1" max="1" width="8.625" style="83" customWidth="1"/>
    <col min="2" max="2" width="9.75390625" style="83" customWidth="1"/>
    <col min="3" max="10" width="9.375" style="83" customWidth="1"/>
    <col min="11" max="16384" width="9.00390625" style="83" customWidth="1"/>
  </cols>
  <sheetData>
    <row r="1" spans="1:10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customHeight="1">
      <c r="A2" s="98" t="s">
        <v>182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84"/>
      <c r="L3" s="84"/>
      <c r="M3" s="84"/>
      <c r="N3" s="84"/>
    </row>
    <row r="4" spans="1:10" ht="54.75" customHeight="1">
      <c r="A4" s="11"/>
      <c r="B4" s="12" t="s">
        <v>28</v>
      </c>
      <c r="C4" s="13" t="s">
        <v>164</v>
      </c>
      <c r="D4" s="13" t="s">
        <v>44</v>
      </c>
      <c r="E4" s="13" t="s">
        <v>45</v>
      </c>
      <c r="F4" s="13" t="s">
        <v>167</v>
      </c>
      <c r="G4" s="13" t="s">
        <v>50</v>
      </c>
      <c r="H4" s="13" t="s">
        <v>168</v>
      </c>
      <c r="I4" s="13" t="s">
        <v>63</v>
      </c>
      <c r="J4" s="14" t="s">
        <v>96</v>
      </c>
    </row>
    <row r="5" spans="1:10" ht="21.75" customHeight="1">
      <c r="A5" s="2" t="s">
        <v>28</v>
      </c>
      <c r="B5" s="3">
        <f aca="true" t="shared" si="0" ref="B5:J5">B6+B27</f>
        <v>294911</v>
      </c>
      <c r="C5" s="3">
        <f t="shared" si="0"/>
        <v>47184</v>
      </c>
      <c r="D5" s="3">
        <f t="shared" si="0"/>
        <v>95081</v>
      </c>
      <c r="E5" s="3">
        <f t="shared" si="0"/>
        <v>48063</v>
      </c>
      <c r="F5" s="3">
        <f t="shared" si="0"/>
        <v>54575</v>
      </c>
      <c r="G5" s="3">
        <f t="shared" si="0"/>
        <v>48096</v>
      </c>
      <c r="H5" s="3">
        <f t="shared" si="0"/>
        <v>47</v>
      </c>
      <c r="I5" s="3">
        <f t="shared" si="0"/>
        <v>1772</v>
      </c>
      <c r="J5" s="3">
        <f t="shared" si="0"/>
        <v>93</v>
      </c>
    </row>
    <row r="6" spans="1:10" ht="21.75" customHeight="1">
      <c r="A6" s="52" t="s">
        <v>24</v>
      </c>
      <c r="B6" s="3">
        <f aca="true" t="shared" si="1" ref="B6:J6">SUM(B7:B26)</f>
        <v>293562</v>
      </c>
      <c r="C6" s="3">
        <f t="shared" si="1"/>
        <v>46944</v>
      </c>
      <c r="D6" s="3">
        <f t="shared" si="1"/>
        <v>94567</v>
      </c>
      <c r="E6" s="3">
        <f t="shared" si="1"/>
        <v>47808</v>
      </c>
      <c r="F6" s="3">
        <f t="shared" si="1"/>
        <v>54380</v>
      </c>
      <c r="G6" s="3">
        <f t="shared" si="1"/>
        <v>47951</v>
      </c>
      <c r="H6" s="3">
        <f t="shared" si="1"/>
        <v>47</v>
      </c>
      <c r="I6" s="3">
        <f t="shared" si="1"/>
        <v>1772</v>
      </c>
      <c r="J6" s="3">
        <f t="shared" si="1"/>
        <v>93</v>
      </c>
    </row>
    <row r="7" spans="1:10" ht="21.75" customHeight="1">
      <c r="A7" s="8" t="s">
        <v>143</v>
      </c>
      <c r="B7" s="21">
        <f>SUM(C7:J7)</f>
        <v>40553</v>
      </c>
      <c r="C7" s="21">
        <v>7669</v>
      </c>
      <c r="D7" s="21">
        <v>14198</v>
      </c>
      <c r="E7" s="21">
        <v>6209</v>
      </c>
      <c r="F7" s="21">
        <v>7341</v>
      </c>
      <c r="G7" s="21">
        <v>4975</v>
      </c>
      <c r="H7" s="21">
        <v>13</v>
      </c>
      <c r="I7" s="21">
        <v>98</v>
      </c>
      <c r="J7" s="21">
        <v>50</v>
      </c>
    </row>
    <row r="8" spans="1:10" ht="21.75" customHeight="1">
      <c r="A8" s="6" t="s">
        <v>115</v>
      </c>
      <c r="B8" s="21">
        <f aca="true" t="shared" si="2" ref="B8:B29">SUM(C8:J8)</f>
        <v>38903</v>
      </c>
      <c r="C8" s="21">
        <v>4959</v>
      </c>
      <c r="D8" s="21">
        <v>9671</v>
      </c>
      <c r="E8" s="21">
        <v>5179</v>
      </c>
      <c r="F8" s="21">
        <v>8030</v>
      </c>
      <c r="G8" s="21">
        <v>10685</v>
      </c>
      <c r="H8" s="21">
        <v>22</v>
      </c>
      <c r="I8" s="21">
        <v>354</v>
      </c>
      <c r="J8" s="21">
        <v>3</v>
      </c>
    </row>
    <row r="9" spans="1:10" ht="21.75" customHeight="1">
      <c r="A9" s="6" t="s">
        <v>170</v>
      </c>
      <c r="B9" s="21">
        <f t="shared" si="2"/>
        <v>27138</v>
      </c>
      <c r="C9" s="21">
        <v>4406</v>
      </c>
      <c r="D9" s="21">
        <v>8940</v>
      </c>
      <c r="E9" s="21">
        <v>5414</v>
      </c>
      <c r="F9" s="21">
        <v>4297</v>
      </c>
      <c r="G9" s="21">
        <v>3984</v>
      </c>
      <c r="H9" s="21">
        <v>0</v>
      </c>
      <c r="I9" s="21">
        <v>97</v>
      </c>
      <c r="J9" s="21">
        <v>0</v>
      </c>
    </row>
    <row r="10" spans="1:10" ht="21.75" customHeight="1">
      <c r="A10" s="8" t="s">
        <v>120</v>
      </c>
      <c r="B10" s="21">
        <f t="shared" si="2"/>
        <v>37318</v>
      </c>
      <c r="C10" s="21">
        <v>6475</v>
      </c>
      <c r="D10" s="21">
        <v>11611</v>
      </c>
      <c r="E10" s="21">
        <v>5776</v>
      </c>
      <c r="F10" s="21">
        <v>6831</v>
      </c>
      <c r="G10" s="21">
        <v>6372</v>
      </c>
      <c r="H10" s="21">
        <v>0</v>
      </c>
      <c r="I10" s="21">
        <v>250</v>
      </c>
      <c r="J10" s="21">
        <v>3</v>
      </c>
    </row>
    <row r="11" spans="1:10" ht="21.75" customHeight="1">
      <c r="A11" s="8" t="s">
        <v>121</v>
      </c>
      <c r="B11" s="21">
        <f t="shared" si="2"/>
        <v>24033</v>
      </c>
      <c r="C11" s="21">
        <v>3995</v>
      </c>
      <c r="D11" s="21">
        <v>7109</v>
      </c>
      <c r="E11" s="21">
        <v>3511</v>
      </c>
      <c r="F11" s="21">
        <v>4450</v>
      </c>
      <c r="G11" s="21">
        <v>4822</v>
      </c>
      <c r="H11" s="21">
        <v>0</v>
      </c>
      <c r="I11" s="21">
        <v>146</v>
      </c>
      <c r="J11" s="21">
        <v>0</v>
      </c>
    </row>
    <row r="12" spans="1:10" ht="21.75" customHeight="1">
      <c r="A12" s="6" t="s">
        <v>26</v>
      </c>
      <c r="B12" s="21">
        <f t="shared" si="2"/>
        <v>32012</v>
      </c>
      <c r="C12" s="21">
        <v>5164</v>
      </c>
      <c r="D12" s="21">
        <v>9618</v>
      </c>
      <c r="E12" s="21">
        <v>5557</v>
      </c>
      <c r="F12" s="21">
        <v>6087</v>
      </c>
      <c r="G12" s="21">
        <v>5313</v>
      </c>
      <c r="H12" s="21">
        <v>9</v>
      </c>
      <c r="I12" s="21">
        <v>241</v>
      </c>
      <c r="J12" s="21">
        <v>23</v>
      </c>
    </row>
    <row r="13" spans="1:10" ht="21.75" customHeight="1">
      <c r="A13" s="8" t="s">
        <v>1</v>
      </c>
      <c r="B13" s="21">
        <f t="shared" si="2"/>
        <v>6009</v>
      </c>
      <c r="C13" s="21">
        <v>990</v>
      </c>
      <c r="D13" s="21">
        <v>2076</v>
      </c>
      <c r="E13" s="21">
        <v>1208</v>
      </c>
      <c r="F13" s="21">
        <v>1084</v>
      </c>
      <c r="G13" s="21">
        <v>621</v>
      </c>
      <c r="H13" s="21">
        <v>0</v>
      </c>
      <c r="I13" s="21">
        <v>29</v>
      </c>
      <c r="J13" s="21">
        <v>1</v>
      </c>
    </row>
    <row r="14" spans="1:10" ht="21.75" customHeight="1">
      <c r="A14" s="8" t="s">
        <v>3</v>
      </c>
      <c r="B14" s="21">
        <f t="shared" si="2"/>
        <v>7138</v>
      </c>
      <c r="C14" s="21">
        <v>1525</v>
      </c>
      <c r="D14" s="21">
        <v>2797</v>
      </c>
      <c r="E14" s="21">
        <v>1349</v>
      </c>
      <c r="F14" s="21">
        <v>920</v>
      </c>
      <c r="G14" s="21">
        <v>494</v>
      </c>
      <c r="H14" s="21">
        <v>0</v>
      </c>
      <c r="I14" s="21">
        <v>53</v>
      </c>
      <c r="J14" s="21">
        <v>0</v>
      </c>
    </row>
    <row r="15" spans="1:10" ht="21.75" customHeight="1">
      <c r="A15" s="8" t="s">
        <v>4</v>
      </c>
      <c r="B15" s="21">
        <f t="shared" si="2"/>
        <v>7185</v>
      </c>
      <c r="C15" s="21">
        <v>1059</v>
      </c>
      <c r="D15" s="21">
        <v>2666</v>
      </c>
      <c r="E15" s="21">
        <v>1229</v>
      </c>
      <c r="F15" s="21">
        <v>1489</v>
      </c>
      <c r="G15" s="21">
        <v>708</v>
      </c>
      <c r="H15" s="21">
        <v>0</v>
      </c>
      <c r="I15" s="21">
        <v>28</v>
      </c>
      <c r="J15" s="21">
        <v>6</v>
      </c>
    </row>
    <row r="16" spans="1:10" ht="21.75" customHeight="1">
      <c r="A16" s="8" t="s">
        <v>6</v>
      </c>
      <c r="B16" s="21">
        <f t="shared" si="2"/>
        <v>14845</v>
      </c>
      <c r="C16" s="21">
        <v>2479</v>
      </c>
      <c r="D16" s="21">
        <v>5356</v>
      </c>
      <c r="E16" s="21">
        <v>2610</v>
      </c>
      <c r="F16" s="21">
        <v>2941</v>
      </c>
      <c r="G16" s="21">
        <v>1273</v>
      </c>
      <c r="H16" s="21">
        <v>0</v>
      </c>
      <c r="I16" s="21">
        <v>186</v>
      </c>
      <c r="J16" s="21">
        <v>0</v>
      </c>
    </row>
    <row r="17" spans="1:10" ht="21.75" customHeight="1">
      <c r="A17" s="8" t="s">
        <v>7</v>
      </c>
      <c r="B17" s="21">
        <f t="shared" si="2"/>
        <v>6638</v>
      </c>
      <c r="C17" s="21">
        <v>943</v>
      </c>
      <c r="D17" s="21">
        <v>2598</v>
      </c>
      <c r="E17" s="21">
        <v>1323</v>
      </c>
      <c r="F17" s="21">
        <v>1273</v>
      </c>
      <c r="G17" s="21">
        <v>464</v>
      </c>
      <c r="H17" s="21">
        <v>3</v>
      </c>
      <c r="I17" s="21">
        <v>34</v>
      </c>
      <c r="J17" s="21">
        <v>0</v>
      </c>
    </row>
    <row r="18" spans="1:10" ht="21.75" customHeight="1">
      <c r="A18" s="8" t="s">
        <v>8</v>
      </c>
      <c r="B18" s="21">
        <f t="shared" si="2"/>
        <v>8562</v>
      </c>
      <c r="C18" s="21">
        <v>1166</v>
      </c>
      <c r="D18" s="21">
        <v>3317</v>
      </c>
      <c r="E18" s="21">
        <v>1488</v>
      </c>
      <c r="F18" s="21">
        <v>1656</v>
      </c>
      <c r="G18" s="21">
        <v>882</v>
      </c>
      <c r="H18" s="21">
        <v>0</v>
      </c>
      <c r="I18" s="21">
        <v>50</v>
      </c>
      <c r="J18" s="21">
        <v>3</v>
      </c>
    </row>
    <row r="19" spans="1:10" ht="21.75" customHeight="1">
      <c r="A19" s="8" t="s">
        <v>9</v>
      </c>
      <c r="B19" s="21">
        <f t="shared" si="2"/>
        <v>6024</v>
      </c>
      <c r="C19" s="21">
        <v>831</v>
      </c>
      <c r="D19" s="21">
        <v>2432</v>
      </c>
      <c r="E19" s="21">
        <v>1043</v>
      </c>
      <c r="F19" s="21">
        <v>733</v>
      </c>
      <c r="G19" s="21">
        <v>983</v>
      </c>
      <c r="H19" s="21">
        <v>0</v>
      </c>
      <c r="I19" s="21">
        <v>0</v>
      </c>
      <c r="J19" s="21">
        <v>2</v>
      </c>
    </row>
    <row r="20" spans="1:10" ht="21.75" customHeight="1">
      <c r="A20" s="8" t="s">
        <v>12</v>
      </c>
      <c r="B20" s="21">
        <f t="shared" si="2"/>
        <v>9836</v>
      </c>
      <c r="C20" s="21">
        <v>1487</v>
      </c>
      <c r="D20" s="21">
        <v>3570</v>
      </c>
      <c r="E20" s="21">
        <v>1627</v>
      </c>
      <c r="F20" s="21">
        <v>1707</v>
      </c>
      <c r="G20" s="21">
        <v>1422</v>
      </c>
      <c r="H20" s="21">
        <v>0</v>
      </c>
      <c r="I20" s="21">
        <v>23</v>
      </c>
      <c r="J20" s="21">
        <v>0</v>
      </c>
    </row>
    <row r="21" spans="1:10" ht="21.75" customHeight="1">
      <c r="A21" s="8" t="s">
        <v>119</v>
      </c>
      <c r="B21" s="21">
        <f t="shared" si="2"/>
        <v>3538</v>
      </c>
      <c r="C21" s="21">
        <v>487</v>
      </c>
      <c r="D21" s="21">
        <v>1498</v>
      </c>
      <c r="E21" s="21">
        <v>668</v>
      </c>
      <c r="F21" s="21">
        <v>604</v>
      </c>
      <c r="G21" s="21">
        <v>249</v>
      </c>
      <c r="H21" s="21">
        <v>0</v>
      </c>
      <c r="I21" s="21">
        <v>32</v>
      </c>
      <c r="J21" s="21">
        <v>0</v>
      </c>
    </row>
    <row r="22" spans="1:10" ht="21.75" customHeight="1">
      <c r="A22" s="8" t="s">
        <v>14</v>
      </c>
      <c r="B22" s="21">
        <f t="shared" si="2"/>
        <v>5432</v>
      </c>
      <c r="C22" s="21">
        <v>659</v>
      </c>
      <c r="D22" s="21">
        <v>1864</v>
      </c>
      <c r="E22" s="21">
        <v>915</v>
      </c>
      <c r="F22" s="21">
        <v>943</v>
      </c>
      <c r="G22" s="21">
        <v>997</v>
      </c>
      <c r="H22" s="21">
        <v>0</v>
      </c>
      <c r="I22" s="21">
        <v>54</v>
      </c>
      <c r="J22" s="21">
        <v>0</v>
      </c>
    </row>
    <row r="23" spans="1:10" ht="21.75" customHeight="1">
      <c r="A23" s="8" t="s">
        <v>15</v>
      </c>
      <c r="B23" s="21">
        <f t="shared" si="2"/>
        <v>1373</v>
      </c>
      <c r="C23" s="21">
        <v>158</v>
      </c>
      <c r="D23" s="21">
        <v>586</v>
      </c>
      <c r="E23" s="21">
        <v>290</v>
      </c>
      <c r="F23" s="21">
        <v>216</v>
      </c>
      <c r="G23" s="21">
        <v>123</v>
      </c>
      <c r="H23" s="21">
        <v>0</v>
      </c>
      <c r="I23" s="21">
        <v>0</v>
      </c>
      <c r="J23" s="21">
        <v>0</v>
      </c>
    </row>
    <row r="24" spans="1:10" ht="21.75" customHeight="1">
      <c r="A24" s="8" t="s">
        <v>16</v>
      </c>
      <c r="B24" s="21">
        <f t="shared" si="2"/>
        <v>4516</v>
      </c>
      <c r="C24" s="21">
        <v>615</v>
      </c>
      <c r="D24" s="21">
        <v>1440</v>
      </c>
      <c r="E24" s="21">
        <v>667</v>
      </c>
      <c r="F24" s="21">
        <v>1107</v>
      </c>
      <c r="G24" s="21">
        <v>655</v>
      </c>
      <c r="H24" s="21">
        <v>0</v>
      </c>
      <c r="I24" s="21">
        <v>30</v>
      </c>
      <c r="J24" s="21">
        <v>2</v>
      </c>
    </row>
    <row r="25" spans="1:10" ht="21.75" customHeight="1">
      <c r="A25" s="8" t="s">
        <v>17</v>
      </c>
      <c r="B25" s="21">
        <f t="shared" si="2"/>
        <v>8046</v>
      </c>
      <c r="C25" s="21">
        <v>1269</v>
      </c>
      <c r="D25" s="21">
        <v>2099</v>
      </c>
      <c r="E25" s="21">
        <v>1024</v>
      </c>
      <c r="F25" s="21">
        <v>1434</v>
      </c>
      <c r="G25" s="21">
        <v>2220</v>
      </c>
      <c r="H25" s="21">
        <v>0</v>
      </c>
      <c r="I25" s="21">
        <v>0</v>
      </c>
      <c r="J25" s="21">
        <v>0</v>
      </c>
    </row>
    <row r="26" spans="1:10" ht="21.75" customHeight="1">
      <c r="A26" s="8" t="s">
        <v>19</v>
      </c>
      <c r="B26" s="21">
        <f t="shared" si="2"/>
        <v>4463</v>
      </c>
      <c r="C26" s="21">
        <v>608</v>
      </c>
      <c r="D26" s="21">
        <v>1121</v>
      </c>
      <c r="E26" s="21">
        <v>721</v>
      </c>
      <c r="F26" s="21">
        <v>1237</v>
      </c>
      <c r="G26" s="21">
        <v>709</v>
      </c>
      <c r="H26" s="21">
        <v>0</v>
      </c>
      <c r="I26" s="21">
        <v>67</v>
      </c>
      <c r="J26" s="21">
        <v>0</v>
      </c>
    </row>
    <row r="27" spans="1:10" ht="21.75" customHeight="1">
      <c r="A27" s="4" t="s">
        <v>21</v>
      </c>
      <c r="B27" s="3">
        <f>B28+B29</f>
        <v>1349</v>
      </c>
      <c r="C27" s="3">
        <f>C28+C29</f>
        <v>240</v>
      </c>
      <c r="D27" s="3">
        <f aca="true" t="shared" si="3" ref="D27:J27">D28+D29</f>
        <v>514</v>
      </c>
      <c r="E27" s="3">
        <f t="shared" si="3"/>
        <v>255</v>
      </c>
      <c r="F27" s="3">
        <f t="shared" si="3"/>
        <v>195</v>
      </c>
      <c r="G27" s="3">
        <f t="shared" si="3"/>
        <v>145</v>
      </c>
      <c r="H27" s="3">
        <f t="shared" si="3"/>
        <v>0</v>
      </c>
      <c r="I27" s="3">
        <f t="shared" si="3"/>
        <v>0</v>
      </c>
      <c r="J27" s="3">
        <f t="shared" si="3"/>
        <v>0</v>
      </c>
    </row>
    <row r="28" spans="1:10" ht="21.75" customHeight="1">
      <c r="A28" s="8" t="s">
        <v>22</v>
      </c>
      <c r="B28" s="21">
        <f t="shared" si="2"/>
        <v>1127</v>
      </c>
      <c r="C28" s="21">
        <v>206</v>
      </c>
      <c r="D28" s="21">
        <v>415</v>
      </c>
      <c r="E28" s="21">
        <v>199</v>
      </c>
      <c r="F28" s="21">
        <v>162</v>
      </c>
      <c r="G28" s="21">
        <v>145</v>
      </c>
      <c r="H28" s="21">
        <v>0</v>
      </c>
      <c r="I28" s="21">
        <v>0</v>
      </c>
      <c r="J28" s="3">
        <v>0</v>
      </c>
    </row>
    <row r="29" spans="1:10" ht="21.75" customHeight="1">
      <c r="A29" s="9" t="s">
        <v>23</v>
      </c>
      <c r="B29" s="29">
        <f t="shared" si="2"/>
        <v>222</v>
      </c>
      <c r="C29" s="25">
        <v>34</v>
      </c>
      <c r="D29" s="25">
        <v>99</v>
      </c>
      <c r="E29" s="25">
        <v>56</v>
      </c>
      <c r="F29" s="25">
        <v>33</v>
      </c>
      <c r="G29" s="25">
        <v>0</v>
      </c>
      <c r="H29" s="25">
        <v>0</v>
      </c>
      <c r="I29" s="25">
        <v>0</v>
      </c>
      <c r="J29" s="63">
        <v>0</v>
      </c>
    </row>
    <row r="30" spans="1:10" ht="21.75" customHeight="1">
      <c r="A30" s="10" t="s">
        <v>165</v>
      </c>
      <c r="B30" s="7"/>
      <c r="C30" s="7"/>
      <c r="D30" s="7"/>
      <c r="E30" s="7"/>
      <c r="F30" s="7"/>
      <c r="G30" s="7"/>
      <c r="H30" s="7"/>
      <c r="I30" s="7"/>
      <c r="J30" s="5"/>
    </row>
    <row r="31" spans="1:10" ht="30" customHeight="1">
      <c r="A31" s="106" t="s">
        <v>166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42" customHeight="1">
      <c r="A32" s="109" t="s">
        <v>169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ht="16.5">
      <c r="A33" s="10" t="s">
        <v>97</v>
      </c>
    </row>
  </sheetData>
  <sheetProtection/>
  <mergeCells count="5">
    <mergeCell ref="A1:J1"/>
    <mergeCell ref="A2:J2"/>
    <mergeCell ref="A31:J31"/>
    <mergeCell ref="A32:J32"/>
    <mergeCell ref="A3:J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8" sqref="B8"/>
    </sheetView>
  </sheetViews>
  <sheetFormatPr defaultColWidth="9.00390625" defaultRowHeight="16.5"/>
  <cols>
    <col min="1" max="1" width="8.625" style="1" customWidth="1"/>
    <col min="2" max="2" width="9.75390625" style="1" customWidth="1"/>
    <col min="3" max="10" width="9.375" style="1" customWidth="1"/>
    <col min="11" max="16384" width="9.00390625" style="1" customWidth="1"/>
  </cols>
  <sheetData>
    <row r="1" spans="1:10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customHeight="1">
      <c r="A2" s="98" t="s">
        <v>171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ht="15" customHeight="1">
      <c r="A3" s="100" t="s">
        <v>180</v>
      </c>
      <c r="B3" s="100"/>
      <c r="C3" s="100"/>
      <c r="D3" s="100"/>
      <c r="E3" s="100"/>
      <c r="F3" s="100"/>
      <c r="G3" s="100"/>
      <c r="H3" s="100"/>
      <c r="I3" s="100"/>
      <c r="J3" s="100"/>
      <c r="K3" s="84"/>
      <c r="L3" s="84"/>
      <c r="M3" s="84"/>
      <c r="N3" s="84"/>
    </row>
    <row r="4" spans="1:10" ht="54.75" customHeight="1">
      <c r="A4" s="11"/>
      <c r="B4" s="12" t="s">
        <v>28</v>
      </c>
      <c r="C4" s="13" t="s">
        <v>164</v>
      </c>
      <c r="D4" s="13" t="s">
        <v>44</v>
      </c>
      <c r="E4" s="13" t="s">
        <v>45</v>
      </c>
      <c r="F4" s="13" t="s">
        <v>167</v>
      </c>
      <c r="G4" s="13" t="s">
        <v>50</v>
      </c>
      <c r="H4" s="13" t="s">
        <v>168</v>
      </c>
      <c r="I4" s="13" t="s">
        <v>63</v>
      </c>
      <c r="J4" s="14" t="s">
        <v>96</v>
      </c>
    </row>
    <row r="5" spans="1:10" ht="21.75" customHeight="1">
      <c r="A5" s="2" t="s">
        <v>28</v>
      </c>
      <c r="B5" s="3">
        <f aca="true" t="shared" si="0" ref="B5:J5">B6+B27</f>
        <v>293554</v>
      </c>
      <c r="C5" s="3">
        <f t="shared" si="0"/>
        <v>49089</v>
      </c>
      <c r="D5" s="3">
        <f t="shared" si="0"/>
        <v>94403</v>
      </c>
      <c r="E5" s="3">
        <f t="shared" si="0"/>
        <v>46770</v>
      </c>
      <c r="F5" s="3">
        <f t="shared" si="0"/>
        <v>53962</v>
      </c>
      <c r="G5" s="3">
        <f t="shared" si="0"/>
        <v>47412</v>
      </c>
      <c r="H5" s="3">
        <f t="shared" si="0"/>
        <v>50</v>
      </c>
      <c r="I5" s="3">
        <f t="shared" si="0"/>
        <v>1779</v>
      </c>
      <c r="J5" s="3">
        <f t="shared" si="0"/>
        <v>89</v>
      </c>
    </row>
    <row r="6" spans="1:10" ht="21.75" customHeight="1">
      <c r="A6" s="52" t="s">
        <v>24</v>
      </c>
      <c r="B6" s="3">
        <f aca="true" t="shared" si="1" ref="B6:J6">SUM(B7:B26)</f>
        <v>292188</v>
      </c>
      <c r="C6" s="3">
        <f t="shared" si="1"/>
        <v>48838</v>
      </c>
      <c r="D6" s="3">
        <f t="shared" si="1"/>
        <v>93881</v>
      </c>
      <c r="E6" s="3">
        <f t="shared" si="1"/>
        <v>46519</v>
      </c>
      <c r="F6" s="3">
        <f t="shared" si="1"/>
        <v>53769</v>
      </c>
      <c r="G6" s="3">
        <f t="shared" si="1"/>
        <v>47263</v>
      </c>
      <c r="H6" s="3">
        <f t="shared" si="1"/>
        <v>50</v>
      </c>
      <c r="I6" s="3">
        <f t="shared" si="1"/>
        <v>1779</v>
      </c>
      <c r="J6" s="3">
        <f t="shared" si="1"/>
        <v>89</v>
      </c>
    </row>
    <row r="7" spans="1:10" ht="21.75" customHeight="1">
      <c r="A7" s="8" t="s">
        <v>143</v>
      </c>
      <c r="B7" s="21">
        <f>SUM(C7:J7)</f>
        <v>40288</v>
      </c>
      <c r="C7" s="21">
        <v>7903</v>
      </c>
      <c r="D7" s="21">
        <v>14113</v>
      </c>
      <c r="E7" s="21">
        <v>5953</v>
      </c>
      <c r="F7" s="21">
        <v>7316</v>
      </c>
      <c r="G7" s="21">
        <v>4844</v>
      </c>
      <c r="H7" s="21">
        <v>12</v>
      </c>
      <c r="I7" s="21">
        <v>98</v>
      </c>
      <c r="J7" s="21">
        <v>49</v>
      </c>
    </row>
    <row r="8" spans="1:10" ht="21.75" customHeight="1">
      <c r="A8" s="6" t="s">
        <v>115</v>
      </c>
      <c r="B8" s="21">
        <f>SUM(C8:J8)</f>
        <v>38651</v>
      </c>
      <c r="C8" s="21">
        <v>5079</v>
      </c>
      <c r="D8" s="21">
        <v>9649</v>
      </c>
      <c r="E8" s="21">
        <v>5069</v>
      </c>
      <c r="F8" s="21">
        <v>7827</v>
      </c>
      <c r="G8" s="21">
        <v>10654</v>
      </c>
      <c r="H8" s="21">
        <v>24</v>
      </c>
      <c r="I8" s="21">
        <v>348</v>
      </c>
      <c r="J8" s="21">
        <v>1</v>
      </c>
    </row>
    <row r="9" spans="1:10" ht="21.75" customHeight="1">
      <c r="A9" s="6" t="s">
        <v>170</v>
      </c>
      <c r="B9" s="21">
        <f aca="true" t="shared" si="2" ref="B9:B29">SUM(C9:J9)</f>
        <v>27375</v>
      </c>
      <c r="C9" s="21">
        <v>4678</v>
      </c>
      <c r="D9" s="21">
        <v>8905</v>
      </c>
      <c r="E9" s="21">
        <v>5401</v>
      </c>
      <c r="F9" s="21">
        <v>4396</v>
      </c>
      <c r="G9" s="21">
        <v>3891</v>
      </c>
      <c r="H9" s="21">
        <v>0</v>
      </c>
      <c r="I9" s="21">
        <v>104</v>
      </c>
      <c r="J9" s="21">
        <v>0</v>
      </c>
    </row>
    <row r="10" spans="1:10" ht="21.75" customHeight="1">
      <c r="A10" s="8" t="s">
        <v>120</v>
      </c>
      <c r="B10" s="21">
        <f t="shared" si="2"/>
        <v>37388</v>
      </c>
      <c r="C10" s="21">
        <v>6982</v>
      </c>
      <c r="D10" s="21">
        <v>11502</v>
      </c>
      <c r="E10" s="21">
        <v>5523</v>
      </c>
      <c r="F10" s="21">
        <v>6840</v>
      </c>
      <c r="G10" s="21">
        <v>6286</v>
      </c>
      <c r="H10" s="21">
        <v>0</v>
      </c>
      <c r="I10" s="21">
        <v>253</v>
      </c>
      <c r="J10" s="21">
        <v>2</v>
      </c>
    </row>
    <row r="11" spans="1:10" ht="21.75" customHeight="1">
      <c r="A11" s="8" t="s">
        <v>121</v>
      </c>
      <c r="B11" s="21">
        <f t="shared" si="2"/>
        <v>23829</v>
      </c>
      <c r="C11" s="21">
        <v>4203</v>
      </c>
      <c r="D11" s="21">
        <v>6949</v>
      </c>
      <c r="E11" s="21">
        <v>3385</v>
      </c>
      <c r="F11" s="21">
        <v>4393</v>
      </c>
      <c r="G11" s="21">
        <v>4752</v>
      </c>
      <c r="H11" s="21">
        <v>0</v>
      </c>
      <c r="I11" s="21">
        <v>146</v>
      </c>
      <c r="J11" s="21">
        <v>1</v>
      </c>
    </row>
    <row r="12" spans="1:10" ht="21.75" customHeight="1">
      <c r="A12" s="6" t="s">
        <v>26</v>
      </c>
      <c r="B12" s="21">
        <f t="shared" si="2"/>
        <v>31786</v>
      </c>
      <c r="C12" s="21">
        <v>5341</v>
      </c>
      <c r="D12" s="21">
        <v>9525</v>
      </c>
      <c r="E12" s="21">
        <v>5438</v>
      </c>
      <c r="F12" s="21">
        <v>5975</v>
      </c>
      <c r="G12" s="21">
        <v>5233</v>
      </c>
      <c r="H12" s="21">
        <v>9</v>
      </c>
      <c r="I12" s="21">
        <v>243</v>
      </c>
      <c r="J12" s="21">
        <v>22</v>
      </c>
    </row>
    <row r="13" spans="1:10" ht="21.75" customHeight="1">
      <c r="A13" s="8" t="s">
        <v>1</v>
      </c>
      <c r="B13" s="21">
        <f t="shared" si="2"/>
        <v>6002</v>
      </c>
      <c r="C13" s="21">
        <v>1028</v>
      </c>
      <c r="D13" s="21">
        <v>2052</v>
      </c>
      <c r="E13" s="21">
        <v>1195</v>
      </c>
      <c r="F13" s="21">
        <v>1088</v>
      </c>
      <c r="G13" s="21">
        <v>604</v>
      </c>
      <c r="H13" s="21">
        <v>0</v>
      </c>
      <c r="I13" s="21">
        <v>34</v>
      </c>
      <c r="J13" s="21">
        <v>1</v>
      </c>
    </row>
    <row r="14" spans="1:10" ht="21.75" customHeight="1">
      <c r="A14" s="8" t="s">
        <v>3</v>
      </c>
      <c r="B14" s="21">
        <f t="shared" si="2"/>
        <v>7198</v>
      </c>
      <c r="C14" s="21">
        <v>1541</v>
      </c>
      <c r="D14" s="21">
        <v>2841</v>
      </c>
      <c r="E14" s="21">
        <v>1350</v>
      </c>
      <c r="F14" s="21">
        <v>930</v>
      </c>
      <c r="G14" s="21">
        <v>482</v>
      </c>
      <c r="H14" s="21">
        <v>0</v>
      </c>
      <c r="I14" s="21">
        <v>54</v>
      </c>
      <c r="J14" s="21">
        <v>0</v>
      </c>
    </row>
    <row r="15" spans="1:10" ht="21.75" customHeight="1">
      <c r="A15" s="8" t="s">
        <v>4</v>
      </c>
      <c r="B15" s="21">
        <f t="shared" si="2"/>
        <v>7127</v>
      </c>
      <c r="C15" s="21">
        <v>1112</v>
      </c>
      <c r="D15" s="21">
        <v>2669</v>
      </c>
      <c r="E15" s="21">
        <v>1194</v>
      </c>
      <c r="F15" s="21">
        <v>1439</v>
      </c>
      <c r="G15" s="21">
        <v>677</v>
      </c>
      <c r="H15" s="21">
        <v>0</v>
      </c>
      <c r="I15" s="21">
        <v>30</v>
      </c>
      <c r="J15" s="21">
        <v>6</v>
      </c>
    </row>
    <row r="16" spans="1:10" ht="21.75" customHeight="1">
      <c r="A16" s="8" t="s">
        <v>6</v>
      </c>
      <c r="B16" s="21">
        <f t="shared" si="2"/>
        <v>14637</v>
      </c>
      <c r="C16" s="21">
        <v>2520</v>
      </c>
      <c r="D16" s="21">
        <v>5342</v>
      </c>
      <c r="E16" s="21">
        <v>2528</v>
      </c>
      <c r="F16" s="21">
        <v>2851</v>
      </c>
      <c r="G16" s="21">
        <v>1225</v>
      </c>
      <c r="H16" s="21">
        <v>0</v>
      </c>
      <c r="I16" s="21">
        <v>171</v>
      </c>
      <c r="J16" s="21">
        <v>0</v>
      </c>
    </row>
    <row r="17" spans="1:10" ht="21.75" customHeight="1">
      <c r="A17" s="8" t="s">
        <v>7</v>
      </c>
      <c r="B17" s="21">
        <f t="shared" si="2"/>
        <v>6605</v>
      </c>
      <c r="C17" s="21">
        <v>992</v>
      </c>
      <c r="D17" s="21">
        <v>2569</v>
      </c>
      <c r="E17" s="21">
        <v>1275</v>
      </c>
      <c r="F17" s="21">
        <v>1267</v>
      </c>
      <c r="G17" s="21">
        <v>463</v>
      </c>
      <c r="H17" s="21">
        <v>5</v>
      </c>
      <c r="I17" s="21">
        <v>34</v>
      </c>
      <c r="J17" s="21">
        <v>0</v>
      </c>
    </row>
    <row r="18" spans="1:10" ht="21.75" customHeight="1">
      <c r="A18" s="8" t="s">
        <v>8</v>
      </c>
      <c r="B18" s="21">
        <f t="shared" si="2"/>
        <v>8490</v>
      </c>
      <c r="C18" s="21">
        <v>1208</v>
      </c>
      <c r="D18" s="21">
        <v>3305</v>
      </c>
      <c r="E18" s="21">
        <v>1430</v>
      </c>
      <c r="F18" s="21">
        <v>1618</v>
      </c>
      <c r="G18" s="21">
        <v>875</v>
      </c>
      <c r="H18" s="21">
        <v>0</v>
      </c>
      <c r="I18" s="21">
        <v>50</v>
      </c>
      <c r="J18" s="21">
        <v>4</v>
      </c>
    </row>
    <row r="19" spans="1:10" ht="21.75" customHeight="1">
      <c r="A19" s="8" t="s">
        <v>9</v>
      </c>
      <c r="B19" s="21">
        <f t="shared" si="2"/>
        <v>5950</v>
      </c>
      <c r="C19" s="21">
        <v>830</v>
      </c>
      <c r="D19" s="21">
        <v>2404</v>
      </c>
      <c r="E19" s="21">
        <v>1013</v>
      </c>
      <c r="F19" s="21">
        <v>720</v>
      </c>
      <c r="G19" s="21">
        <v>982</v>
      </c>
      <c r="H19" s="21">
        <v>0</v>
      </c>
      <c r="I19" s="21">
        <v>0</v>
      </c>
      <c r="J19" s="21">
        <v>1</v>
      </c>
    </row>
    <row r="20" spans="1:10" ht="21.75" customHeight="1">
      <c r="A20" s="8" t="s">
        <v>12</v>
      </c>
      <c r="B20" s="21">
        <f t="shared" si="2"/>
        <v>9661</v>
      </c>
      <c r="C20" s="21">
        <v>1467</v>
      </c>
      <c r="D20" s="21">
        <v>3531</v>
      </c>
      <c r="E20" s="21">
        <v>1578</v>
      </c>
      <c r="F20" s="21">
        <v>1671</v>
      </c>
      <c r="G20" s="21">
        <v>1388</v>
      </c>
      <c r="H20" s="21">
        <v>0</v>
      </c>
      <c r="I20" s="21">
        <v>25</v>
      </c>
      <c r="J20" s="21">
        <v>1</v>
      </c>
    </row>
    <row r="21" spans="1:10" ht="21.75" customHeight="1">
      <c r="A21" s="8" t="s">
        <v>119</v>
      </c>
      <c r="B21" s="21">
        <f t="shared" si="2"/>
        <v>3545</v>
      </c>
      <c r="C21" s="21">
        <v>512</v>
      </c>
      <c r="D21" s="21">
        <v>1487</v>
      </c>
      <c r="E21" s="21">
        <v>656</v>
      </c>
      <c r="F21" s="21">
        <v>600</v>
      </c>
      <c r="G21" s="21">
        <v>256</v>
      </c>
      <c r="H21" s="21">
        <v>0</v>
      </c>
      <c r="I21" s="21">
        <v>34</v>
      </c>
      <c r="J21" s="21">
        <v>0</v>
      </c>
    </row>
    <row r="22" spans="1:10" ht="21.75" customHeight="1">
      <c r="A22" s="8" t="s">
        <v>14</v>
      </c>
      <c r="B22" s="21">
        <f t="shared" si="2"/>
        <v>5417</v>
      </c>
      <c r="C22" s="21">
        <v>695</v>
      </c>
      <c r="D22" s="21">
        <v>1862</v>
      </c>
      <c r="E22" s="21">
        <v>885</v>
      </c>
      <c r="F22" s="21">
        <v>924</v>
      </c>
      <c r="G22" s="21">
        <v>999</v>
      </c>
      <c r="H22" s="21">
        <v>0</v>
      </c>
      <c r="I22" s="21">
        <v>51</v>
      </c>
      <c r="J22" s="21">
        <v>1</v>
      </c>
    </row>
    <row r="23" spans="1:10" ht="21.75" customHeight="1">
      <c r="A23" s="8" t="s">
        <v>15</v>
      </c>
      <c r="B23" s="21">
        <f t="shared" si="2"/>
        <v>1374</v>
      </c>
      <c r="C23" s="21">
        <v>158</v>
      </c>
      <c r="D23" s="21">
        <v>585</v>
      </c>
      <c r="E23" s="21">
        <v>291</v>
      </c>
      <c r="F23" s="21">
        <v>217</v>
      </c>
      <c r="G23" s="21">
        <v>123</v>
      </c>
      <c r="H23" s="21">
        <v>0</v>
      </c>
      <c r="I23" s="21">
        <v>0</v>
      </c>
      <c r="J23" s="21">
        <v>0</v>
      </c>
    </row>
    <row r="24" spans="1:10" ht="21.75" customHeight="1">
      <c r="A24" s="8" t="s">
        <v>16</v>
      </c>
      <c r="B24" s="21">
        <f t="shared" si="2"/>
        <v>4424</v>
      </c>
      <c r="C24" s="21">
        <v>651</v>
      </c>
      <c r="D24" s="21">
        <v>1375</v>
      </c>
      <c r="E24" s="21">
        <v>652</v>
      </c>
      <c r="F24" s="21">
        <v>1062</v>
      </c>
      <c r="G24" s="21">
        <v>654</v>
      </c>
      <c r="H24" s="21">
        <v>0</v>
      </c>
      <c r="I24" s="21">
        <v>30</v>
      </c>
      <c r="J24" s="21">
        <v>0</v>
      </c>
    </row>
    <row r="25" spans="1:10" ht="21.75" customHeight="1">
      <c r="A25" s="8" t="s">
        <v>17</v>
      </c>
      <c r="B25" s="21">
        <f t="shared" si="2"/>
        <v>8019</v>
      </c>
      <c r="C25" s="21">
        <v>1319</v>
      </c>
      <c r="D25" s="21">
        <v>2106</v>
      </c>
      <c r="E25" s="21">
        <v>1010</v>
      </c>
      <c r="F25" s="21">
        <v>1420</v>
      </c>
      <c r="G25" s="21">
        <v>2164</v>
      </c>
      <c r="H25" s="21">
        <v>0</v>
      </c>
      <c r="I25" s="21">
        <v>0</v>
      </c>
      <c r="J25" s="21">
        <v>0</v>
      </c>
    </row>
    <row r="26" spans="1:10" ht="21.75" customHeight="1">
      <c r="A26" s="8" t="s">
        <v>19</v>
      </c>
      <c r="B26" s="21">
        <f t="shared" si="2"/>
        <v>4422</v>
      </c>
      <c r="C26" s="21">
        <v>619</v>
      </c>
      <c r="D26" s="21">
        <v>1110</v>
      </c>
      <c r="E26" s="21">
        <v>693</v>
      </c>
      <c r="F26" s="21">
        <v>1215</v>
      </c>
      <c r="G26" s="21">
        <v>711</v>
      </c>
      <c r="H26" s="21">
        <v>0</v>
      </c>
      <c r="I26" s="21">
        <v>74</v>
      </c>
      <c r="J26" s="21">
        <v>0</v>
      </c>
    </row>
    <row r="27" spans="1:10" ht="21.75" customHeight="1">
      <c r="A27" s="4" t="s">
        <v>21</v>
      </c>
      <c r="B27" s="3">
        <f>B28+B29</f>
        <v>1366</v>
      </c>
      <c r="C27" s="3">
        <f>C28+C29</f>
        <v>251</v>
      </c>
      <c r="D27" s="3">
        <f aca="true" t="shared" si="3" ref="D27:J27">D28+D29</f>
        <v>522</v>
      </c>
      <c r="E27" s="3">
        <f t="shared" si="3"/>
        <v>251</v>
      </c>
      <c r="F27" s="3">
        <f t="shared" si="3"/>
        <v>193</v>
      </c>
      <c r="G27" s="3">
        <f t="shared" si="3"/>
        <v>149</v>
      </c>
      <c r="H27" s="3">
        <f t="shared" si="3"/>
        <v>0</v>
      </c>
      <c r="I27" s="3">
        <f t="shared" si="3"/>
        <v>0</v>
      </c>
      <c r="J27" s="3">
        <f t="shared" si="3"/>
        <v>0</v>
      </c>
    </row>
    <row r="28" spans="1:10" ht="21.75" customHeight="1">
      <c r="A28" s="8" t="s">
        <v>22</v>
      </c>
      <c r="B28" s="21">
        <f t="shared" si="2"/>
        <v>1137</v>
      </c>
      <c r="C28" s="21">
        <v>215</v>
      </c>
      <c r="D28" s="21">
        <v>419</v>
      </c>
      <c r="E28" s="21">
        <v>195</v>
      </c>
      <c r="F28" s="21">
        <v>159</v>
      </c>
      <c r="G28" s="21">
        <v>149</v>
      </c>
      <c r="H28" s="21">
        <v>0</v>
      </c>
      <c r="I28" s="21">
        <v>0</v>
      </c>
      <c r="J28" s="3">
        <v>0</v>
      </c>
    </row>
    <row r="29" spans="1:10" ht="21.75" customHeight="1">
      <c r="A29" s="9" t="s">
        <v>23</v>
      </c>
      <c r="B29" s="29">
        <f t="shared" si="2"/>
        <v>229</v>
      </c>
      <c r="C29" s="25">
        <v>36</v>
      </c>
      <c r="D29" s="25">
        <v>103</v>
      </c>
      <c r="E29" s="25">
        <v>56</v>
      </c>
      <c r="F29" s="25">
        <v>34</v>
      </c>
      <c r="G29" s="25">
        <v>0</v>
      </c>
      <c r="H29" s="25">
        <v>0</v>
      </c>
      <c r="I29" s="25">
        <v>0</v>
      </c>
      <c r="J29" s="63">
        <v>0</v>
      </c>
    </row>
    <row r="30" spans="1:10" ht="21.75" customHeight="1">
      <c r="A30" s="10" t="s">
        <v>165</v>
      </c>
      <c r="B30" s="7"/>
      <c r="C30" s="7"/>
      <c r="D30" s="7"/>
      <c r="E30" s="7"/>
      <c r="F30" s="7"/>
      <c r="G30" s="7"/>
      <c r="H30" s="7"/>
      <c r="I30" s="7"/>
      <c r="J30" s="5"/>
    </row>
    <row r="31" spans="1:10" ht="30" customHeight="1">
      <c r="A31" s="106" t="s">
        <v>166</v>
      </c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ht="42" customHeight="1">
      <c r="A32" s="109" t="s">
        <v>169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ht="16.5">
      <c r="A33" s="10" t="s">
        <v>97</v>
      </c>
    </row>
  </sheetData>
  <sheetProtection/>
  <mergeCells count="5">
    <mergeCell ref="A1:J1"/>
    <mergeCell ref="A2:J2"/>
    <mergeCell ref="A31:J31"/>
    <mergeCell ref="A32:J32"/>
    <mergeCell ref="A3:J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12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P18" sqref="P18"/>
    </sheetView>
  </sheetViews>
  <sheetFormatPr defaultColWidth="9.00390625" defaultRowHeight="16.5"/>
  <cols>
    <col min="1" max="1" width="8.625" style="1" customWidth="1"/>
    <col min="2" max="2" width="9.75390625" style="1" customWidth="1"/>
    <col min="3" max="10" width="9.375" style="1" customWidth="1"/>
    <col min="11" max="16384" width="9.00390625" style="1" customWidth="1"/>
  </cols>
  <sheetData>
    <row r="1" spans="1:10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customHeight="1">
      <c r="A2" s="98" t="s">
        <v>181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ht="15" customHeight="1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84"/>
      <c r="L3" s="84"/>
      <c r="M3" s="84"/>
      <c r="N3" s="84"/>
    </row>
    <row r="4" spans="1:10" ht="54.75" customHeight="1">
      <c r="A4" s="85" t="s">
        <v>184</v>
      </c>
      <c r="B4" s="12" t="s">
        <v>28</v>
      </c>
      <c r="C4" s="13" t="s">
        <v>164</v>
      </c>
      <c r="D4" s="13" t="s">
        <v>44</v>
      </c>
      <c r="E4" s="13" t="s">
        <v>45</v>
      </c>
      <c r="F4" s="13" t="s">
        <v>167</v>
      </c>
      <c r="G4" s="13" t="s">
        <v>50</v>
      </c>
      <c r="H4" s="13" t="s">
        <v>168</v>
      </c>
      <c r="I4" s="13" t="s">
        <v>63</v>
      </c>
      <c r="J4" s="14" t="s">
        <v>96</v>
      </c>
    </row>
    <row r="5" spans="1:10" ht="21.75" customHeight="1">
      <c r="A5" s="2" t="s">
        <v>28</v>
      </c>
      <c r="B5" s="3">
        <f>B6+B27</f>
        <v>295054</v>
      </c>
      <c r="C5" s="3">
        <f aca="true" t="shared" si="0" ref="C5:J5">C6+C27</f>
        <v>51297</v>
      </c>
      <c r="D5" s="3">
        <f t="shared" si="0"/>
        <v>95670</v>
      </c>
      <c r="E5" s="3">
        <f t="shared" si="0"/>
        <v>46452</v>
      </c>
      <c r="F5" s="3">
        <f t="shared" si="0"/>
        <v>52963</v>
      </c>
      <c r="G5" s="3">
        <f t="shared" si="0"/>
        <v>46794</v>
      </c>
      <c r="H5" s="3">
        <f t="shared" si="0"/>
        <v>64</v>
      </c>
      <c r="I5" s="3">
        <f t="shared" si="0"/>
        <v>1735</v>
      </c>
      <c r="J5" s="3">
        <f t="shared" si="0"/>
        <v>79</v>
      </c>
    </row>
    <row r="6" spans="1:10" ht="21.75" customHeight="1">
      <c r="A6" s="52" t="s">
        <v>24</v>
      </c>
      <c r="B6" s="3">
        <f>SUM(B7:B26)</f>
        <v>293642</v>
      </c>
      <c r="C6" s="3">
        <f aca="true" t="shared" si="1" ref="C6:J6">SUM(C7:C26)</f>
        <v>51040</v>
      </c>
      <c r="D6" s="3">
        <f t="shared" si="1"/>
        <v>95138</v>
      </c>
      <c r="E6" s="3">
        <f t="shared" si="1"/>
        <v>46167</v>
      </c>
      <c r="F6" s="3">
        <f t="shared" si="1"/>
        <v>52770</v>
      </c>
      <c r="G6" s="3">
        <f t="shared" si="1"/>
        <v>46649</v>
      </c>
      <c r="H6" s="3">
        <f t="shared" si="1"/>
        <v>64</v>
      </c>
      <c r="I6" s="3">
        <f t="shared" si="1"/>
        <v>1735</v>
      </c>
      <c r="J6" s="3">
        <f t="shared" si="1"/>
        <v>79</v>
      </c>
    </row>
    <row r="7" spans="1:10" ht="21.75" customHeight="1">
      <c r="A7" s="8" t="s">
        <v>143</v>
      </c>
      <c r="B7" s="21">
        <f>SUM(C7:J7)</f>
        <v>40629</v>
      </c>
      <c r="C7" s="21">
        <v>8236</v>
      </c>
      <c r="D7" s="21">
        <v>14356</v>
      </c>
      <c r="E7" s="21">
        <v>5971</v>
      </c>
      <c r="F7" s="21">
        <v>7166</v>
      </c>
      <c r="G7" s="21">
        <v>4751</v>
      </c>
      <c r="H7" s="21">
        <v>11</v>
      </c>
      <c r="I7" s="21">
        <v>92</v>
      </c>
      <c r="J7" s="21">
        <v>46</v>
      </c>
    </row>
    <row r="8" spans="1:10" ht="21.75" customHeight="1">
      <c r="A8" s="6" t="s">
        <v>115</v>
      </c>
      <c r="B8" s="21">
        <f>SUM(C8:J8)</f>
        <v>38743</v>
      </c>
      <c r="C8" s="21">
        <v>5328</v>
      </c>
      <c r="D8" s="21">
        <v>9783</v>
      </c>
      <c r="E8" s="21">
        <v>5014</v>
      </c>
      <c r="F8" s="21">
        <v>7646</v>
      </c>
      <c r="G8" s="21">
        <v>10602</v>
      </c>
      <c r="H8" s="21">
        <v>28</v>
      </c>
      <c r="I8" s="21">
        <v>340</v>
      </c>
      <c r="J8" s="21">
        <v>2</v>
      </c>
    </row>
    <row r="9" spans="1:10" ht="21.75" customHeight="1">
      <c r="A9" s="6" t="s">
        <v>170</v>
      </c>
      <c r="B9" s="21">
        <f aca="true" t="shared" si="2" ref="B9:B26">SUM(C9:J9)</f>
        <v>27372</v>
      </c>
      <c r="C9" s="21">
        <v>4876</v>
      </c>
      <c r="D9" s="21">
        <v>9034</v>
      </c>
      <c r="E9" s="21">
        <v>5253</v>
      </c>
      <c r="F9" s="21">
        <v>4304</v>
      </c>
      <c r="G9" s="21">
        <v>3804</v>
      </c>
      <c r="H9" s="21">
        <v>0</v>
      </c>
      <c r="I9" s="21">
        <v>101</v>
      </c>
      <c r="J9" s="21">
        <v>0</v>
      </c>
    </row>
    <row r="10" spans="1:10" ht="21.75" customHeight="1">
      <c r="A10" s="8" t="s">
        <v>120</v>
      </c>
      <c r="B10" s="21">
        <f t="shared" si="2"/>
        <v>37836</v>
      </c>
      <c r="C10" s="21">
        <v>7286</v>
      </c>
      <c r="D10" s="21">
        <v>11696</v>
      </c>
      <c r="E10" s="21">
        <v>5532</v>
      </c>
      <c r="F10" s="21">
        <v>6719</v>
      </c>
      <c r="G10" s="21">
        <v>6367</v>
      </c>
      <c r="H10" s="21">
        <v>0</v>
      </c>
      <c r="I10" s="21">
        <v>235</v>
      </c>
      <c r="J10" s="21">
        <v>1</v>
      </c>
    </row>
    <row r="11" spans="1:10" ht="21.75" customHeight="1">
      <c r="A11" s="8" t="s">
        <v>121</v>
      </c>
      <c r="B11" s="21">
        <f t="shared" si="2"/>
        <v>23876</v>
      </c>
      <c r="C11" s="21">
        <v>4344</v>
      </c>
      <c r="D11" s="21">
        <v>7059</v>
      </c>
      <c r="E11" s="21">
        <v>3379</v>
      </c>
      <c r="F11" s="21">
        <v>4293</v>
      </c>
      <c r="G11" s="21">
        <v>4650</v>
      </c>
      <c r="H11" s="21">
        <v>10</v>
      </c>
      <c r="I11" s="21">
        <v>140</v>
      </c>
      <c r="J11" s="21">
        <v>1</v>
      </c>
    </row>
    <row r="12" spans="1:10" ht="21.75" customHeight="1">
      <c r="A12" s="6" t="s">
        <v>26</v>
      </c>
      <c r="B12" s="21">
        <f t="shared" si="2"/>
        <v>31895</v>
      </c>
      <c r="C12" s="21">
        <v>5567</v>
      </c>
      <c r="D12" s="21">
        <v>9640</v>
      </c>
      <c r="E12" s="21">
        <v>5367</v>
      </c>
      <c r="F12" s="21">
        <v>5864</v>
      </c>
      <c r="G12" s="21">
        <v>5190</v>
      </c>
      <c r="H12" s="21">
        <v>9</v>
      </c>
      <c r="I12" s="21">
        <v>237</v>
      </c>
      <c r="J12" s="21">
        <v>21</v>
      </c>
    </row>
    <row r="13" spans="1:10" ht="21.75" customHeight="1">
      <c r="A13" s="8" t="s">
        <v>1</v>
      </c>
      <c r="B13" s="21">
        <f t="shared" si="2"/>
        <v>5952</v>
      </c>
      <c r="C13" s="21">
        <v>1072</v>
      </c>
      <c r="D13" s="21">
        <v>2037</v>
      </c>
      <c r="E13" s="21">
        <v>1158</v>
      </c>
      <c r="F13" s="21">
        <v>1075</v>
      </c>
      <c r="G13" s="21">
        <v>577</v>
      </c>
      <c r="H13" s="21">
        <v>0</v>
      </c>
      <c r="I13" s="21">
        <v>33</v>
      </c>
      <c r="J13" s="21">
        <v>0</v>
      </c>
    </row>
    <row r="14" spans="1:10" ht="21.75" customHeight="1">
      <c r="A14" s="8" t="s">
        <v>3</v>
      </c>
      <c r="B14" s="21">
        <f t="shared" si="2"/>
        <v>7276</v>
      </c>
      <c r="C14" s="21">
        <v>1615</v>
      </c>
      <c r="D14" s="21">
        <v>2886</v>
      </c>
      <c r="E14" s="21">
        <v>1353</v>
      </c>
      <c r="F14" s="21">
        <v>918</v>
      </c>
      <c r="G14" s="21">
        <v>448</v>
      </c>
      <c r="H14" s="21">
        <v>0</v>
      </c>
      <c r="I14" s="21">
        <v>55</v>
      </c>
      <c r="J14" s="21">
        <v>1</v>
      </c>
    </row>
    <row r="15" spans="1:10" ht="21.75" customHeight="1">
      <c r="A15" s="8" t="s">
        <v>4</v>
      </c>
      <c r="B15" s="21">
        <f t="shared" si="2"/>
        <v>7054</v>
      </c>
      <c r="C15" s="21">
        <v>1181</v>
      </c>
      <c r="D15" s="21">
        <v>2690</v>
      </c>
      <c r="E15" s="21">
        <v>1159</v>
      </c>
      <c r="F15" s="21">
        <v>1390</v>
      </c>
      <c r="G15" s="21">
        <v>601</v>
      </c>
      <c r="H15" s="21">
        <v>0</v>
      </c>
      <c r="I15" s="21">
        <v>33</v>
      </c>
      <c r="J15" s="21">
        <v>0</v>
      </c>
    </row>
    <row r="16" spans="1:10" ht="21.75" customHeight="1">
      <c r="A16" s="8" t="s">
        <v>6</v>
      </c>
      <c r="B16" s="21">
        <f t="shared" si="2"/>
        <v>14675</v>
      </c>
      <c r="C16" s="21">
        <v>2679</v>
      </c>
      <c r="D16" s="21">
        <v>5352</v>
      </c>
      <c r="E16" s="21">
        <v>2481</v>
      </c>
      <c r="F16" s="21">
        <v>2820</v>
      </c>
      <c r="G16" s="21">
        <v>1173</v>
      </c>
      <c r="H16" s="21">
        <v>0</v>
      </c>
      <c r="I16" s="21">
        <v>170</v>
      </c>
      <c r="J16" s="21">
        <v>0</v>
      </c>
    </row>
    <row r="17" spans="1:10" ht="21.75" customHeight="1">
      <c r="A17" s="8" t="s">
        <v>7</v>
      </c>
      <c r="B17" s="21">
        <f t="shared" si="2"/>
        <v>6723</v>
      </c>
      <c r="C17" s="21">
        <v>1064</v>
      </c>
      <c r="D17" s="21">
        <v>2666</v>
      </c>
      <c r="E17" s="21">
        <v>1260</v>
      </c>
      <c r="F17" s="21">
        <v>1243</v>
      </c>
      <c r="G17" s="21">
        <v>450</v>
      </c>
      <c r="H17" s="21">
        <v>6</v>
      </c>
      <c r="I17" s="21">
        <v>34</v>
      </c>
      <c r="J17" s="21">
        <v>0</v>
      </c>
    </row>
    <row r="18" spans="1:10" ht="21.75" customHeight="1">
      <c r="A18" s="8" t="s">
        <v>8</v>
      </c>
      <c r="B18" s="21">
        <f t="shared" si="2"/>
        <v>8521</v>
      </c>
      <c r="C18" s="21">
        <v>1273</v>
      </c>
      <c r="D18" s="21">
        <v>3349</v>
      </c>
      <c r="E18" s="21">
        <v>1390</v>
      </c>
      <c r="F18" s="21">
        <v>1543</v>
      </c>
      <c r="G18" s="21">
        <v>913</v>
      </c>
      <c r="H18" s="21">
        <v>0</v>
      </c>
      <c r="I18" s="21">
        <v>50</v>
      </c>
      <c r="J18" s="21">
        <v>3</v>
      </c>
    </row>
    <row r="19" spans="1:10" ht="21.75" customHeight="1">
      <c r="A19" s="8" t="s">
        <v>9</v>
      </c>
      <c r="B19" s="21">
        <f t="shared" si="2"/>
        <v>6067</v>
      </c>
      <c r="C19" s="21">
        <v>853</v>
      </c>
      <c r="D19" s="21">
        <v>2390</v>
      </c>
      <c r="E19" s="21">
        <v>1013</v>
      </c>
      <c r="F19" s="21">
        <v>719</v>
      </c>
      <c r="G19" s="21">
        <v>1091</v>
      </c>
      <c r="H19" s="21">
        <v>0</v>
      </c>
      <c r="I19" s="21">
        <v>0</v>
      </c>
      <c r="J19" s="21">
        <v>1</v>
      </c>
    </row>
    <row r="20" spans="1:10" ht="21.75" customHeight="1">
      <c r="A20" s="8" t="s">
        <v>12</v>
      </c>
      <c r="B20" s="21">
        <f t="shared" si="2"/>
        <v>9810</v>
      </c>
      <c r="C20" s="21">
        <v>1572</v>
      </c>
      <c r="D20" s="21">
        <v>3530</v>
      </c>
      <c r="E20" s="21">
        <v>1638</v>
      </c>
      <c r="F20" s="21">
        <v>1683</v>
      </c>
      <c r="G20" s="21">
        <v>1355</v>
      </c>
      <c r="H20" s="21">
        <v>0</v>
      </c>
      <c r="I20" s="21">
        <v>30</v>
      </c>
      <c r="J20" s="21">
        <v>2</v>
      </c>
    </row>
    <row r="21" spans="1:10" ht="21.75" customHeight="1">
      <c r="A21" s="8" t="s">
        <v>119</v>
      </c>
      <c r="B21" s="21">
        <f t="shared" si="2"/>
        <v>3644</v>
      </c>
      <c r="C21" s="21">
        <v>525</v>
      </c>
      <c r="D21" s="21">
        <v>1534</v>
      </c>
      <c r="E21" s="21">
        <v>691</v>
      </c>
      <c r="F21" s="21">
        <v>601</v>
      </c>
      <c r="G21" s="21">
        <v>260</v>
      </c>
      <c r="H21" s="21">
        <v>0</v>
      </c>
      <c r="I21" s="21">
        <v>33</v>
      </c>
      <c r="J21" s="21">
        <v>0</v>
      </c>
    </row>
    <row r="22" spans="1:10" ht="21.75" customHeight="1">
      <c r="A22" s="8" t="s">
        <v>14</v>
      </c>
      <c r="B22" s="21">
        <f t="shared" si="2"/>
        <v>5426</v>
      </c>
      <c r="C22" s="21">
        <v>718</v>
      </c>
      <c r="D22" s="21">
        <v>1901</v>
      </c>
      <c r="E22" s="21">
        <v>900</v>
      </c>
      <c r="F22" s="21">
        <v>901</v>
      </c>
      <c r="G22" s="21">
        <v>957</v>
      </c>
      <c r="H22" s="21">
        <v>0</v>
      </c>
      <c r="I22" s="21">
        <v>48</v>
      </c>
      <c r="J22" s="21">
        <v>1</v>
      </c>
    </row>
    <row r="23" spans="1:10" ht="21.75" customHeight="1">
      <c r="A23" s="8" t="s">
        <v>15</v>
      </c>
      <c r="B23" s="21">
        <f t="shared" si="2"/>
        <v>1398</v>
      </c>
      <c r="C23" s="21">
        <v>164</v>
      </c>
      <c r="D23" s="21">
        <v>609</v>
      </c>
      <c r="E23" s="21">
        <v>288</v>
      </c>
      <c r="F23" s="21">
        <v>217</v>
      </c>
      <c r="G23" s="21">
        <v>120</v>
      </c>
      <c r="H23" s="21">
        <v>0</v>
      </c>
      <c r="I23" s="21">
        <v>0</v>
      </c>
      <c r="J23" s="21">
        <v>0</v>
      </c>
    </row>
    <row r="24" spans="1:10" ht="21.75" customHeight="1">
      <c r="A24" s="8" t="s">
        <v>16</v>
      </c>
      <c r="B24" s="21">
        <f t="shared" si="2"/>
        <v>4409</v>
      </c>
      <c r="C24" s="21">
        <v>682</v>
      </c>
      <c r="D24" s="21">
        <v>1343</v>
      </c>
      <c r="E24" s="21">
        <v>639</v>
      </c>
      <c r="F24" s="21">
        <v>1060</v>
      </c>
      <c r="G24" s="21">
        <v>655</v>
      </c>
      <c r="H24" s="21">
        <v>0</v>
      </c>
      <c r="I24" s="21">
        <v>30</v>
      </c>
      <c r="J24" s="21">
        <v>0</v>
      </c>
    </row>
    <row r="25" spans="1:10" ht="21.75" customHeight="1">
      <c r="A25" s="8" t="s">
        <v>17</v>
      </c>
      <c r="B25" s="21">
        <f t="shared" si="2"/>
        <v>8039</v>
      </c>
      <c r="C25" s="21">
        <v>1370</v>
      </c>
      <c r="D25" s="21">
        <v>2174</v>
      </c>
      <c r="E25" s="21">
        <v>995</v>
      </c>
      <c r="F25" s="21">
        <v>1396</v>
      </c>
      <c r="G25" s="21">
        <v>2104</v>
      </c>
      <c r="H25" s="21">
        <v>0</v>
      </c>
      <c r="I25" s="21">
        <v>0</v>
      </c>
      <c r="J25" s="21">
        <v>0</v>
      </c>
    </row>
    <row r="26" spans="1:10" ht="21.75" customHeight="1">
      <c r="A26" s="8" t="s">
        <v>19</v>
      </c>
      <c r="B26" s="21">
        <f t="shared" si="2"/>
        <v>4297</v>
      </c>
      <c r="C26" s="21">
        <v>635</v>
      </c>
      <c r="D26" s="21">
        <v>1109</v>
      </c>
      <c r="E26" s="21">
        <v>686</v>
      </c>
      <c r="F26" s="21">
        <v>1212</v>
      </c>
      <c r="G26" s="21">
        <v>581</v>
      </c>
      <c r="H26" s="21">
        <v>0</v>
      </c>
      <c r="I26" s="21">
        <v>74</v>
      </c>
      <c r="J26" s="21">
        <v>0</v>
      </c>
    </row>
    <row r="27" spans="1:10" ht="21.75" customHeight="1">
      <c r="A27" s="4" t="s">
        <v>21</v>
      </c>
      <c r="B27" s="3">
        <f>B28+B29</f>
        <v>1412</v>
      </c>
      <c r="C27" s="3">
        <f>C28+C29</f>
        <v>257</v>
      </c>
      <c r="D27" s="3">
        <f aca="true" t="shared" si="3" ref="D27:J27">D28+D29</f>
        <v>532</v>
      </c>
      <c r="E27" s="3">
        <f t="shared" si="3"/>
        <v>285</v>
      </c>
      <c r="F27" s="3">
        <f t="shared" si="3"/>
        <v>193</v>
      </c>
      <c r="G27" s="3">
        <f t="shared" si="3"/>
        <v>145</v>
      </c>
      <c r="H27" s="3">
        <f t="shared" si="3"/>
        <v>0</v>
      </c>
      <c r="I27" s="3">
        <f t="shared" si="3"/>
        <v>0</v>
      </c>
      <c r="J27" s="3">
        <f t="shared" si="3"/>
        <v>0</v>
      </c>
    </row>
    <row r="28" spans="1:10" ht="21.75" customHeight="1">
      <c r="A28" s="8" t="s">
        <v>22</v>
      </c>
      <c r="B28" s="21">
        <f>SUM(C28:J28)</f>
        <v>1187</v>
      </c>
      <c r="C28" s="21">
        <v>222</v>
      </c>
      <c r="D28" s="21">
        <v>436</v>
      </c>
      <c r="E28" s="21">
        <v>224</v>
      </c>
      <c r="F28" s="21">
        <v>160</v>
      </c>
      <c r="G28" s="21">
        <v>145</v>
      </c>
      <c r="H28" s="21">
        <v>0</v>
      </c>
      <c r="I28" s="21">
        <v>0</v>
      </c>
      <c r="J28" s="3">
        <v>0</v>
      </c>
    </row>
    <row r="29" spans="1:10" ht="21.75" customHeight="1">
      <c r="A29" s="9" t="s">
        <v>23</v>
      </c>
      <c r="B29" s="29">
        <f>SUM(C29:J29)</f>
        <v>225</v>
      </c>
      <c r="C29" s="25">
        <v>35</v>
      </c>
      <c r="D29" s="25">
        <v>96</v>
      </c>
      <c r="E29" s="25">
        <v>61</v>
      </c>
      <c r="F29" s="25">
        <v>33</v>
      </c>
      <c r="G29" s="25">
        <v>0</v>
      </c>
      <c r="H29" s="25">
        <v>0</v>
      </c>
      <c r="I29" s="25">
        <v>0</v>
      </c>
      <c r="J29" s="63">
        <v>0</v>
      </c>
    </row>
    <row r="30" spans="1:10" ht="21.75" customHeight="1">
      <c r="A30" s="10" t="s">
        <v>165</v>
      </c>
      <c r="B30" s="7"/>
      <c r="C30" s="7"/>
      <c r="D30" s="7"/>
      <c r="E30" s="7"/>
      <c r="F30" s="7"/>
      <c r="G30" s="7"/>
      <c r="H30" s="7"/>
      <c r="I30" s="7"/>
      <c r="J30" s="5"/>
    </row>
    <row r="31" spans="1:10" ht="30" customHeight="1">
      <c r="A31" s="106" t="s">
        <v>166</v>
      </c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ht="42" customHeight="1">
      <c r="A32" s="109" t="s">
        <v>169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ht="16.5">
      <c r="A33" s="10" t="s">
        <v>97</v>
      </c>
    </row>
  </sheetData>
  <sheetProtection/>
  <mergeCells count="5">
    <mergeCell ref="A1:J1"/>
    <mergeCell ref="A2:J2"/>
    <mergeCell ref="A3:J3"/>
    <mergeCell ref="A31:J31"/>
    <mergeCell ref="A32:J3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I20" sqref="I20"/>
    </sheetView>
  </sheetViews>
  <sheetFormatPr defaultColWidth="9.00390625" defaultRowHeight="16.5"/>
  <cols>
    <col min="1" max="1" width="8.625" style="1" customWidth="1"/>
    <col min="2" max="2" width="9.75390625" style="1" customWidth="1"/>
    <col min="3" max="10" width="9.375" style="1" customWidth="1"/>
    <col min="11" max="16384" width="9.00390625" style="1" customWidth="1"/>
  </cols>
  <sheetData>
    <row r="1" spans="1:10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customHeight="1">
      <c r="A2" s="98" t="s">
        <v>183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ht="15" customHeight="1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84"/>
      <c r="L3" s="84"/>
      <c r="M3" s="84"/>
      <c r="N3" s="84"/>
    </row>
    <row r="4" spans="1:10" ht="54.75" customHeight="1">
      <c r="A4" s="85" t="s">
        <v>184</v>
      </c>
      <c r="B4" s="12" t="s">
        <v>28</v>
      </c>
      <c r="C4" s="13" t="s">
        <v>164</v>
      </c>
      <c r="D4" s="13" t="s">
        <v>44</v>
      </c>
      <c r="E4" s="13" t="s">
        <v>45</v>
      </c>
      <c r="F4" s="13" t="s">
        <v>167</v>
      </c>
      <c r="G4" s="13" t="s">
        <v>50</v>
      </c>
      <c r="H4" s="13" t="s">
        <v>168</v>
      </c>
      <c r="I4" s="13" t="s">
        <v>63</v>
      </c>
      <c r="J4" s="14" t="s">
        <v>96</v>
      </c>
    </row>
    <row r="5" spans="1:10" ht="21.75" customHeight="1">
      <c r="A5" s="2" t="s">
        <v>28</v>
      </c>
      <c r="B5" s="86">
        <v>297070</v>
      </c>
      <c r="C5" s="3">
        <f aca="true" t="shared" si="0" ref="C5:J5">C6+C27</f>
        <v>53747</v>
      </c>
      <c r="D5" s="86">
        <v>96612</v>
      </c>
      <c r="E5" s="86">
        <v>46599</v>
      </c>
      <c r="F5" s="86">
        <v>52120</v>
      </c>
      <c r="G5" s="3">
        <f t="shared" si="0"/>
        <v>46137</v>
      </c>
      <c r="H5" s="3">
        <f t="shared" si="0"/>
        <v>68</v>
      </c>
      <c r="I5" s="86">
        <v>1713</v>
      </c>
      <c r="J5" s="3">
        <f t="shared" si="0"/>
        <v>74</v>
      </c>
    </row>
    <row r="6" spans="1:10" ht="21.75" customHeight="1">
      <c r="A6" s="52" t="s">
        <v>24</v>
      </c>
      <c r="B6" s="86">
        <v>295618</v>
      </c>
      <c r="C6" s="3">
        <f>SUM(C7:C26)</f>
        <v>53492</v>
      </c>
      <c r="D6" s="86">
        <v>96050</v>
      </c>
      <c r="E6" s="86">
        <v>46307</v>
      </c>
      <c r="F6" s="86">
        <v>51926</v>
      </c>
      <c r="G6" s="3">
        <f>SUM(G7:G26)</f>
        <v>45988</v>
      </c>
      <c r="H6" s="3">
        <f>SUM(H7:H26)</f>
        <v>68</v>
      </c>
      <c r="I6" s="86">
        <v>1713</v>
      </c>
      <c r="J6" s="3">
        <f>SUM(J7:J26)</f>
        <v>74</v>
      </c>
    </row>
    <row r="7" spans="1:10" ht="21.75" customHeight="1">
      <c r="A7" s="8" t="s">
        <v>143</v>
      </c>
      <c r="B7" s="87">
        <v>40765</v>
      </c>
      <c r="C7" s="21">
        <v>8461</v>
      </c>
      <c r="D7" s="87">
        <v>14530</v>
      </c>
      <c r="E7" s="21">
        <v>5950</v>
      </c>
      <c r="F7" s="21">
        <v>7023</v>
      </c>
      <c r="G7" s="21">
        <v>4656</v>
      </c>
      <c r="H7" s="21">
        <v>11</v>
      </c>
      <c r="I7" s="21">
        <v>89</v>
      </c>
      <c r="J7" s="21">
        <v>45</v>
      </c>
    </row>
    <row r="8" spans="1:10" ht="21.75" customHeight="1">
      <c r="A8" s="6" t="s">
        <v>115</v>
      </c>
      <c r="B8" s="87">
        <v>38903</v>
      </c>
      <c r="C8" s="21">
        <v>5548</v>
      </c>
      <c r="D8" s="21">
        <v>9828</v>
      </c>
      <c r="E8" s="21">
        <v>5028</v>
      </c>
      <c r="F8" s="87">
        <v>7557</v>
      </c>
      <c r="G8" s="21">
        <v>10570</v>
      </c>
      <c r="H8" s="21">
        <v>30</v>
      </c>
      <c r="I8" s="21">
        <v>340</v>
      </c>
      <c r="J8" s="21">
        <v>2</v>
      </c>
    </row>
    <row r="9" spans="1:10" ht="21.75" customHeight="1">
      <c r="A9" s="6" t="s">
        <v>170</v>
      </c>
      <c r="B9" s="21">
        <f aca="true" t="shared" si="1" ref="B9:B26">SUM(C9:J9)</f>
        <v>27863</v>
      </c>
      <c r="C9" s="21">
        <v>5295</v>
      </c>
      <c r="D9" s="21">
        <v>9240</v>
      </c>
      <c r="E9" s="21">
        <v>5296</v>
      </c>
      <c r="F9" s="21">
        <v>4203</v>
      </c>
      <c r="G9" s="21">
        <v>3725</v>
      </c>
      <c r="H9" s="21">
        <v>0</v>
      </c>
      <c r="I9" s="21">
        <v>103</v>
      </c>
      <c r="J9" s="21">
        <v>1</v>
      </c>
    </row>
    <row r="10" spans="1:10" ht="21.75" customHeight="1">
      <c r="A10" s="8" t="s">
        <v>120</v>
      </c>
      <c r="B10" s="87">
        <v>38218</v>
      </c>
      <c r="C10" s="21">
        <v>7550</v>
      </c>
      <c r="D10" s="21">
        <v>11829</v>
      </c>
      <c r="E10" s="87">
        <v>5583</v>
      </c>
      <c r="F10" s="21">
        <v>6616</v>
      </c>
      <c r="G10" s="21">
        <v>6411</v>
      </c>
      <c r="H10" s="21">
        <v>0</v>
      </c>
      <c r="I10" s="21">
        <v>228</v>
      </c>
      <c r="J10" s="21">
        <v>1</v>
      </c>
    </row>
    <row r="11" spans="1:10" ht="21.75" customHeight="1">
      <c r="A11" s="8" t="s">
        <v>121</v>
      </c>
      <c r="B11" s="21">
        <f t="shared" si="1"/>
        <v>23933</v>
      </c>
      <c r="C11" s="21">
        <v>4546</v>
      </c>
      <c r="D11" s="21">
        <v>7158</v>
      </c>
      <c r="E11" s="21">
        <v>3411</v>
      </c>
      <c r="F11" s="21">
        <v>4195</v>
      </c>
      <c r="G11" s="21">
        <v>4479</v>
      </c>
      <c r="H11" s="21">
        <v>10</v>
      </c>
      <c r="I11" s="21">
        <v>133</v>
      </c>
      <c r="J11" s="21">
        <v>1</v>
      </c>
    </row>
    <row r="12" spans="1:10" ht="21.75" customHeight="1">
      <c r="A12" s="6" t="s">
        <v>26</v>
      </c>
      <c r="B12" s="21">
        <f t="shared" si="1"/>
        <v>32166</v>
      </c>
      <c r="C12" s="21">
        <v>5834</v>
      </c>
      <c r="D12" s="21">
        <v>9696</v>
      </c>
      <c r="E12" s="21">
        <v>5461</v>
      </c>
      <c r="F12" s="21">
        <v>5789</v>
      </c>
      <c r="G12" s="21">
        <v>5121</v>
      </c>
      <c r="H12" s="21">
        <v>11</v>
      </c>
      <c r="I12" s="21">
        <v>234</v>
      </c>
      <c r="J12" s="21">
        <v>20</v>
      </c>
    </row>
    <row r="13" spans="1:10" ht="21.75" customHeight="1">
      <c r="A13" s="8" t="s">
        <v>1</v>
      </c>
      <c r="B13" s="21">
        <f t="shared" si="1"/>
        <v>5961</v>
      </c>
      <c r="C13" s="21">
        <v>1118</v>
      </c>
      <c r="D13" s="21">
        <v>2072</v>
      </c>
      <c r="E13" s="21">
        <v>1140</v>
      </c>
      <c r="F13" s="21">
        <v>1057</v>
      </c>
      <c r="G13" s="21">
        <v>541</v>
      </c>
      <c r="H13" s="21">
        <v>0</v>
      </c>
      <c r="I13" s="21">
        <v>33</v>
      </c>
      <c r="J13" s="21">
        <v>0</v>
      </c>
    </row>
    <row r="14" spans="1:10" ht="21.75" customHeight="1">
      <c r="A14" s="8" t="s">
        <v>3</v>
      </c>
      <c r="B14" s="87">
        <v>7371</v>
      </c>
      <c r="C14" s="21">
        <v>1679</v>
      </c>
      <c r="D14" s="21">
        <v>2924</v>
      </c>
      <c r="E14" s="87">
        <v>1411</v>
      </c>
      <c r="F14" s="21">
        <v>905</v>
      </c>
      <c r="G14" s="21">
        <v>396</v>
      </c>
      <c r="H14" s="21">
        <v>0</v>
      </c>
      <c r="I14" s="21">
        <v>55</v>
      </c>
      <c r="J14" s="21">
        <v>1</v>
      </c>
    </row>
    <row r="15" spans="1:10" ht="21.75" customHeight="1">
      <c r="A15" s="8" t="s">
        <v>4</v>
      </c>
      <c r="B15" s="87">
        <v>7239</v>
      </c>
      <c r="C15" s="21">
        <v>1317</v>
      </c>
      <c r="D15" s="87">
        <v>2736</v>
      </c>
      <c r="E15" s="21">
        <v>1184</v>
      </c>
      <c r="F15" s="21">
        <v>1370</v>
      </c>
      <c r="G15" s="21">
        <v>598</v>
      </c>
      <c r="H15" s="21">
        <v>0</v>
      </c>
      <c r="I15" s="21">
        <v>34</v>
      </c>
      <c r="J15" s="21">
        <v>0</v>
      </c>
    </row>
    <row r="16" spans="1:10" ht="21.75" customHeight="1">
      <c r="A16" s="8" t="s">
        <v>6</v>
      </c>
      <c r="B16" s="21">
        <f t="shared" si="1"/>
        <v>14783</v>
      </c>
      <c r="C16" s="21">
        <v>2873</v>
      </c>
      <c r="D16" s="21">
        <v>5388</v>
      </c>
      <c r="E16" s="21">
        <v>2442</v>
      </c>
      <c r="F16" s="21">
        <v>2792</v>
      </c>
      <c r="G16" s="21">
        <v>1117</v>
      </c>
      <c r="H16" s="21">
        <v>0</v>
      </c>
      <c r="I16" s="21">
        <v>171</v>
      </c>
      <c r="J16" s="21">
        <v>0</v>
      </c>
    </row>
    <row r="17" spans="1:10" ht="21.75" customHeight="1">
      <c r="A17" s="8" t="s">
        <v>7</v>
      </c>
      <c r="B17" s="21">
        <f t="shared" si="1"/>
        <v>6738</v>
      </c>
      <c r="C17" s="21">
        <v>1124</v>
      </c>
      <c r="D17" s="21">
        <v>2655</v>
      </c>
      <c r="E17" s="21">
        <v>1258</v>
      </c>
      <c r="F17" s="21">
        <v>1234</v>
      </c>
      <c r="G17" s="21">
        <v>427</v>
      </c>
      <c r="H17" s="21">
        <v>6</v>
      </c>
      <c r="I17" s="21">
        <v>34</v>
      </c>
      <c r="J17" s="21">
        <v>0</v>
      </c>
    </row>
    <row r="18" spans="1:10" ht="21.75" customHeight="1">
      <c r="A18" s="8" t="s">
        <v>8</v>
      </c>
      <c r="B18" s="21">
        <f t="shared" si="1"/>
        <v>8523</v>
      </c>
      <c r="C18" s="21">
        <v>1360</v>
      </c>
      <c r="D18" s="21">
        <v>3330</v>
      </c>
      <c r="E18" s="21">
        <v>1334</v>
      </c>
      <c r="F18" s="21">
        <v>1534</v>
      </c>
      <c r="G18" s="21">
        <v>914</v>
      </c>
      <c r="H18" s="21">
        <v>0</v>
      </c>
      <c r="I18" s="21">
        <v>50</v>
      </c>
      <c r="J18" s="21">
        <v>1</v>
      </c>
    </row>
    <row r="19" spans="1:10" ht="21.75" customHeight="1">
      <c r="A19" s="8" t="s">
        <v>9</v>
      </c>
      <c r="B19" s="21">
        <f t="shared" si="1"/>
        <v>6010</v>
      </c>
      <c r="C19" s="21">
        <v>880</v>
      </c>
      <c r="D19" s="21">
        <v>2394</v>
      </c>
      <c r="E19" s="21">
        <v>971</v>
      </c>
      <c r="F19" s="21">
        <v>708</v>
      </c>
      <c r="G19" s="21">
        <v>1057</v>
      </c>
      <c r="H19" s="21">
        <v>0</v>
      </c>
      <c r="I19" s="21">
        <v>0</v>
      </c>
      <c r="J19" s="21">
        <v>0</v>
      </c>
    </row>
    <row r="20" spans="1:10" ht="21.75" customHeight="1">
      <c r="A20" s="8" t="s">
        <v>12</v>
      </c>
      <c r="B20" s="87">
        <v>9729</v>
      </c>
      <c r="C20" s="21">
        <v>1590</v>
      </c>
      <c r="D20" s="21">
        <v>3487</v>
      </c>
      <c r="E20" s="21">
        <v>1627</v>
      </c>
      <c r="F20" s="21">
        <v>1653</v>
      </c>
      <c r="G20" s="21">
        <v>1331</v>
      </c>
      <c r="H20" s="21">
        <v>0</v>
      </c>
      <c r="I20" s="87">
        <v>40</v>
      </c>
      <c r="J20" s="21">
        <v>1</v>
      </c>
    </row>
    <row r="21" spans="1:10" ht="21.75" customHeight="1">
      <c r="A21" s="8" t="s">
        <v>119</v>
      </c>
      <c r="B21" s="21">
        <f t="shared" si="1"/>
        <v>3626</v>
      </c>
      <c r="C21" s="21">
        <v>537</v>
      </c>
      <c r="D21" s="21">
        <v>1519</v>
      </c>
      <c r="E21" s="21">
        <v>687</v>
      </c>
      <c r="F21" s="21">
        <v>585</v>
      </c>
      <c r="G21" s="21">
        <v>264</v>
      </c>
      <c r="H21" s="21">
        <v>0</v>
      </c>
      <c r="I21" s="21">
        <v>34</v>
      </c>
      <c r="J21" s="21">
        <v>0</v>
      </c>
    </row>
    <row r="22" spans="1:10" ht="21.75" customHeight="1">
      <c r="A22" s="8" t="s">
        <v>14</v>
      </c>
      <c r="B22" s="21">
        <f t="shared" si="1"/>
        <v>5384</v>
      </c>
      <c r="C22" s="21">
        <v>754</v>
      </c>
      <c r="D22" s="21">
        <v>1917</v>
      </c>
      <c r="E22" s="21">
        <v>864</v>
      </c>
      <c r="F22" s="21">
        <v>885</v>
      </c>
      <c r="G22" s="21">
        <v>918</v>
      </c>
      <c r="H22" s="21">
        <v>0</v>
      </c>
      <c r="I22" s="21">
        <v>45</v>
      </c>
      <c r="J22" s="21">
        <v>1</v>
      </c>
    </row>
    <row r="23" spans="1:10" ht="21.75" customHeight="1">
      <c r="A23" s="8" t="s">
        <v>15</v>
      </c>
      <c r="B23" s="21">
        <f t="shared" si="1"/>
        <v>1419</v>
      </c>
      <c r="C23" s="21">
        <v>184</v>
      </c>
      <c r="D23" s="21">
        <v>609</v>
      </c>
      <c r="E23" s="21">
        <v>293</v>
      </c>
      <c r="F23" s="21">
        <v>212</v>
      </c>
      <c r="G23" s="21">
        <v>121</v>
      </c>
      <c r="H23" s="21">
        <v>0</v>
      </c>
      <c r="I23" s="21">
        <v>0</v>
      </c>
      <c r="J23" s="21">
        <v>0</v>
      </c>
    </row>
    <row r="24" spans="1:10" ht="21.75" customHeight="1">
      <c r="A24" s="8" t="s">
        <v>16</v>
      </c>
      <c r="B24" s="87">
        <v>4445</v>
      </c>
      <c r="C24" s="21">
        <v>701</v>
      </c>
      <c r="D24" s="87">
        <v>1371</v>
      </c>
      <c r="E24" s="21">
        <v>643</v>
      </c>
      <c r="F24" s="21">
        <v>1040</v>
      </c>
      <c r="G24" s="21">
        <v>660</v>
      </c>
      <c r="H24" s="21">
        <v>0</v>
      </c>
      <c r="I24" s="21">
        <v>30</v>
      </c>
      <c r="J24" s="21">
        <v>0</v>
      </c>
    </row>
    <row r="25" spans="1:10" ht="21.75" customHeight="1">
      <c r="A25" s="8" t="s">
        <v>17</v>
      </c>
      <c r="B25" s="21">
        <f t="shared" si="1"/>
        <v>8250</v>
      </c>
      <c r="C25" s="21">
        <v>1464</v>
      </c>
      <c r="D25" s="21">
        <v>2251</v>
      </c>
      <c r="E25" s="21">
        <v>1038</v>
      </c>
      <c r="F25" s="21">
        <v>1395</v>
      </c>
      <c r="G25" s="21">
        <v>2102</v>
      </c>
      <c r="H25" s="21">
        <v>0</v>
      </c>
      <c r="I25" s="21">
        <v>0</v>
      </c>
      <c r="J25" s="21">
        <v>0</v>
      </c>
    </row>
    <row r="26" spans="1:10" ht="21.75" customHeight="1">
      <c r="A26" s="8" t="s">
        <v>19</v>
      </c>
      <c r="B26" s="21">
        <f t="shared" si="1"/>
        <v>4292</v>
      </c>
      <c r="C26" s="21">
        <v>677</v>
      </c>
      <c r="D26" s="21">
        <v>1116</v>
      </c>
      <c r="E26" s="21">
        <v>686</v>
      </c>
      <c r="F26" s="21">
        <v>1173</v>
      </c>
      <c r="G26" s="21">
        <v>580</v>
      </c>
      <c r="H26" s="21">
        <v>0</v>
      </c>
      <c r="I26" s="21">
        <v>60</v>
      </c>
      <c r="J26" s="21">
        <v>0</v>
      </c>
    </row>
    <row r="27" spans="1:10" ht="21.75" customHeight="1">
      <c r="A27" s="4" t="s">
        <v>21</v>
      </c>
      <c r="B27" s="3">
        <f>B28+B29</f>
        <v>1452</v>
      </c>
      <c r="C27" s="3">
        <f>C28+C29</f>
        <v>255</v>
      </c>
      <c r="D27" s="3">
        <f aca="true" t="shared" si="2" ref="D27:J27">D28+D29</f>
        <v>562</v>
      </c>
      <c r="E27" s="3">
        <f t="shared" si="2"/>
        <v>292</v>
      </c>
      <c r="F27" s="3">
        <f t="shared" si="2"/>
        <v>194</v>
      </c>
      <c r="G27" s="3">
        <f t="shared" si="2"/>
        <v>149</v>
      </c>
      <c r="H27" s="3">
        <f t="shared" si="2"/>
        <v>0</v>
      </c>
      <c r="I27" s="3">
        <f t="shared" si="2"/>
        <v>0</v>
      </c>
      <c r="J27" s="3">
        <f t="shared" si="2"/>
        <v>0</v>
      </c>
    </row>
    <row r="28" spans="1:10" ht="21.75" customHeight="1">
      <c r="A28" s="8" t="s">
        <v>22</v>
      </c>
      <c r="B28" s="21">
        <f>SUM(C28:J28)</f>
        <v>1225</v>
      </c>
      <c r="C28" s="21">
        <v>220</v>
      </c>
      <c r="D28" s="21">
        <v>463</v>
      </c>
      <c r="E28" s="21">
        <v>233</v>
      </c>
      <c r="F28" s="21">
        <v>160</v>
      </c>
      <c r="G28" s="21">
        <v>149</v>
      </c>
      <c r="H28" s="21">
        <v>0</v>
      </c>
      <c r="I28" s="21">
        <v>0</v>
      </c>
      <c r="J28" s="3">
        <v>0</v>
      </c>
    </row>
    <row r="29" spans="1:10" ht="21.75" customHeight="1">
      <c r="A29" s="9" t="s">
        <v>23</v>
      </c>
      <c r="B29" s="29">
        <f>SUM(C29:J29)</f>
        <v>227</v>
      </c>
      <c r="C29" s="25">
        <v>35</v>
      </c>
      <c r="D29" s="25">
        <v>99</v>
      </c>
      <c r="E29" s="25">
        <v>59</v>
      </c>
      <c r="F29" s="25">
        <v>34</v>
      </c>
      <c r="G29" s="25">
        <v>0</v>
      </c>
      <c r="H29" s="25">
        <v>0</v>
      </c>
      <c r="I29" s="25">
        <v>0</v>
      </c>
      <c r="J29" s="63">
        <v>0</v>
      </c>
    </row>
    <row r="30" spans="1:10" ht="21.75" customHeight="1">
      <c r="A30" s="10" t="s">
        <v>165</v>
      </c>
      <c r="B30" s="7"/>
      <c r="C30" s="7"/>
      <c r="D30" s="7"/>
      <c r="E30" s="7"/>
      <c r="F30" s="7"/>
      <c r="G30" s="7"/>
      <c r="H30" s="7"/>
      <c r="I30" s="7"/>
      <c r="J30" s="5"/>
    </row>
    <row r="31" spans="1:10" ht="30" customHeight="1">
      <c r="A31" s="106" t="s">
        <v>166</v>
      </c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ht="42" customHeight="1">
      <c r="A32" s="109" t="s">
        <v>169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ht="16.5">
      <c r="A33" s="10" t="s">
        <v>97</v>
      </c>
    </row>
  </sheetData>
  <sheetProtection/>
  <mergeCells count="5">
    <mergeCell ref="A1:J1"/>
    <mergeCell ref="A2:J2"/>
    <mergeCell ref="A3:J3"/>
    <mergeCell ref="A31:J31"/>
    <mergeCell ref="A32:J3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7.125" style="1" customWidth="1"/>
    <col min="4" max="4" width="8.125" style="1" customWidth="1"/>
    <col min="5" max="9" width="6.625" style="1" customWidth="1"/>
    <col min="10" max="10" width="5.625" style="1" customWidth="1"/>
    <col min="11" max="11" width="4.50390625" style="1" customWidth="1"/>
    <col min="12" max="12" width="7.125" style="1" customWidth="1"/>
    <col min="13" max="13" width="5.625" style="1" customWidth="1"/>
    <col min="14" max="14" width="6.625" style="1" customWidth="1"/>
    <col min="15" max="16384" width="9.00390625" style="1" customWidth="1"/>
  </cols>
  <sheetData>
    <row r="1" spans="1:14" ht="24.75" customHeight="1">
      <c r="A1" s="88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0.25" customHeight="1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57" customHeight="1">
      <c r="A3" s="11"/>
      <c r="B3" s="12" t="s">
        <v>28</v>
      </c>
      <c r="C3" s="13" t="s">
        <v>27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50</v>
      </c>
      <c r="I3" s="13" t="s">
        <v>63</v>
      </c>
      <c r="J3" s="13" t="s">
        <v>70</v>
      </c>
      <c r="K3" s="13" t="s">
        <v>71</v>
      </c>
      <c r="L3" s="13" t="s">
        <v>64</v>
      </c>
      <c r="M3" s="13" t="s">
        <v>43</v>
      </c>
      <c r="N3" s="14" t="s">
        <v>96</v>
      </c>
    </row>
    <row r="4" spans="1:16" ht="21.75" customHeight="1">
      <c r="A4" s="2" t="s">
        <v>28</v>
      </c>
      <c r="B4" s="72">
        <f>SUM(C4:N4)</f>
        <v>227821</v>
      </c>
      <c r="C4" s="3">
        <f aca="true" t="shared" si="0" ref="C4:N4">C5+C29</f>
        <v>14998</v>
      </c>
      <c r="D4" s="3">
        <f t="shared" si="0"/>
        <v>83480</v>
      </c>
      <c r="E4" s="3">
        <f t="shared" si="0"/>
        <v>54246</v>
      </c>
      <c r="F4" s="49">
        <f t="shared" si="0"/>
        <v>18629</v>
      </c>
      <c r="G4" s="49">
        <f t="shared" si="0"/>
        <v>18836</v>
      </c>
      <c r="H4" s="49">
        <f t="shared" si="0"/>
        <v>33392</v>
      </c>
      <c r="I4" s="17">
        <v>1053</v>
      </c>
      <c r="J4" s="3">
        <v>8</v>
      </c>
      <c r="K4" s="3">
        <v>34</v>
      </c>
      <c r="L4" s="3">
        <f t="shared" si="0"/>
        <v>2986</v>
      </c>
      <c r="M4" s="3">
        <v>72</v>
      </c>
      <c r="N4" s="3">
        <f t="shared" si="0"/>
        <v>87</v>
      </c>
      <c r="O4" s="91"/>
      <c r="P4" s="92"/>
    </row>
    <row r="5" spans="1:17" ht="21.75" customHeight="1">
      <c r="A5" s="52" t="s">
        <v>24</v>
      </c>
      <c r="B5" s="3">
        <f aca="true" t="shared" si="1" ref="B5:N5">SUM(B6:B28)</f>
        <v>226812</v>
      </c>
      <c r="C5" s="3">
        <f t="shared" si="1"/>
        <v>14914</v>
      </c>
      <c r="D5" s="3">
        <f t="shared" si="1"/>
        <v>83103</v>
      </c>
      <c r="E5" s="3">
        <f t="shared" si="1"/>
        <v>54016</v>
      </c>
      <c r="F5" s="49">
        <f>SUM(F6:F28)</f>
        <v>18530</v>
      </c>
      <c r="G5" s="49">
        <f>SUM(G6:G28)</f>
        <v>18731</v>
      </c>
      <c r="H5" s="3">
        <f t="shared" si="1"/>
        <v>33392</v>
      </c>
      <c r="I5" s="17">
        <f t="shared" si="1"/>
        <v>1053</v>
      </c>
      <c r="J5" s="3">
        <v>8</v>
      </c>
      <c r="K5" s="3">
        <v>34</v>
      </c>
      <c r="L5" s="3">
        <f>SUM(L6:L28)</f>
        <v>2986</v>
      </c>
      <c r="M5" s="3">
        <v>72</v>
      </c>
      <c r="N5" s="3">
        <f t="shared" si="1"/>
        <v>87</v>
      </c>
      <c r="O5" s="5"/>
      <c r="P5" s="5"/>
      <c r="Q5" s="15"/>
    </row>
    <row r="6" spans="1:17" ht="21.75" customHeight="1">
      <c r="A6" s="6" t="s">
        <v>25</v>
      </c>
      <c r="B6" s="21">
        <f>SUM(C6:N6)</f>
        <v>38207</v>
      </c>
      <c r="C6" s="45">
        <v>2750</v>
      </c>
      <c r="D6" s="21">
        <v>10626</v>
      </c>
      <c r="E6" s="21">
        <v>7766</v>
      </c>
      <c r="F6" s="46">
        <v>4048</v>
      </c>
      <c r="G6" s="46">
        <v>2830</v>
      </c>
      <c r="H6" s="21">
        <v>9372</v>
      </c>
      <c r="I6" s="22">
        <v>338</v>
      </c>
      <c r="J6" s="22" t="s">
        <v>72</v>
      </c>
      <c r="K6" s="22" t="s">
        <v>72</v>
      </c>
      <c r="L6" s="23">
        <f>225+252</f>
        <v>477</v>
      </c>
      <c r="M6" s="22" t="s">
        <v>72</v>
      </c>
      <c r="N6" s="22">
        <v>0</v>
      </c>
      <c r="Q6" s="15"/>
    </row>
    <row r="7" spans="1:17" ht="21.75" customHeight="1">
      <c r="A7" s="6" t="s">
        <v>26</v>
      </c>
      <c r="B7" s="21">
        <f aca="true" t="shared" si="2" ref="B7:B31">SUM(C7:N7)</f>
        <v>16498</v>
      </c>
      <c r="C7" s="45">
        <v>1374</v>
      </c>
      <c r="D7" s="21">
        <v>5850</v>
      </c>
      <c r="E7" s="21">
        <v>4216</v>
      </c>
      <c r="F7" s="46">
        <v>1138</v>
      </c>
      <c r="G7" s="46">
        <v>1694</v>
      </c>
      <c r="H7" s="21">
        <v>1861</v>
      </c>
      <c r="I7" s="22">
        <v>114</v>
      </c>
      <c r="J7" s="22" t="s">
        <v>72</v>
      </c>
      <c r="K7" s="22" t="s">
        <v>72</v>
      </c>
      <c r="L7" s="23">
        <f>3+248</f>
        <v>251</v>
      </c>
      <c r="M7" s="22" t="s">
        <v>72</v>
      </c>
      <c r="N7" s="22">
        <v>0</v>
      </c>
      <c r="Q7" s="15"/>
    </row>
    <row r="8" spans="1:17" ht="21.75" customHeight="1">
      <c r="A8" s="8" t="s">
        <v>0</v>
      </c>
      <c r="B8" s="21">
        <f t="shared" si="2"/>
        <v>29915</v>
      </c>
      <c r="C8" s="45">
        <v>2020</v>
      </c>
      <c r="D8" s="21">
        <v>12278</v>
      </c>
      <c r="E8" s="21">
        <v>7971</v>
      </c>
      <c r="F8" s="46">
        <v>1835</v>
      </c>
      <c r="G8" s="46">
        <v>1660</v>
      </c>
      <c r="H8" s="21">
        <v>3777</v>
      </c>
      <c r="I8" s="22">
        <v>0</v>
      </c>
      <c r="J8" s="22" t="s">
        <v>72</v>
      </c>
      <c r="K8" s="22" t="s">
        <v>72</v>
      </c>
      <c r="L8" s="23">
        <f>40+247</f>
        <v>287</v>
      </c>
      <c r="M8" s="22" t="s">
        <v>72</v>
      </c>
      <c r="N8" s="21">
        <v>87</v>
      </c>
      <c r="Q8" s="15"/>
    </row>
    <row r="9" spans="1:17" ht="21.75" customHeight="1">
      <c r="A9" s="8" t="s">
        <v>1</v>
      </c>
      <c r="B9" s="21">
        <f t="shared" si="2"/>
        <v>4550</v>
      </c>
      <c r="C9" s="47">
        <v>261</v>
      </c>
      <c r="D9" s="21">
        <v>1828</v>
      </c>
      <c r="E9" s="21">
        <v>1177</v>
      </c>
      <c r="F9" s="46">
        <v>267</v>
      </c>
      <c r="G9" s="46">
        <v>491</v>
      </c>
      <c r="H9" s="21">
        <v>400</v>
      </c>
      <c r="I9" s="22">
        <v>0</v>
      </c>
      <c r="J9" s="22" t="s">
        <v>72</v>
      </c>
      <c r="K9" s="22" t="s">
        <v>72</v>
      </c>
      <c r="L9" s="23">
        <v>126</v>
      </c>
      <c r="M9" s="22" t="s">
        <v>72</v>
      </c>
      <c r="N9" s="22">
        <v>0</v>
      </c>
      <c r="Q9" s="15"/>
    </row>
    <row r="10" spans="1:17" ht="21.75" customHeight="1">
      <c r="A10" s="8" t="s">
        <v>2</v>
      </c>
      <c r="B10" s="21">
        <f t="shared" si="2"/>
        <v>14772</v>
      </c>
      <c r="C10" s="47">
        <v>781</v>
      </c>
      <c r="D10" s="21">
        <v>5344</v>
      </c>
      <c r="E10" s="21">
        <v>3891</v>
      </c>
      <c r="F10" s="46">
        <v>1045</v>
      </c>
      <c r="G10" s="46">
        <v>1209</v>
      </c>
      <c r="H10" s="21">
        <v>2129</v>
      </c>
      <c r="I10" s="22">
        <v>48</v>
      </c>
      <c r="J10" s="22" t="s">
        <v>72</v>
      </c>
      <c r="K10" s="22" t="s">
        <v>72</v>
      </c>
      <c r="L10" s="23">
        <f>91+234</f>
        <v>325</v>
      </c>
      <c r="M10" s="22" t="s">
        <v>72</v>
      </c>
      <c r="N10" s="22">
        <v>0</v>
      </c>
      <c r="Q10" s="15"/>
    </row>
    <row r="11" spans="1:17" ht="21.75" customHeight="1">
      <c r="A11" s="8" t="s">
        <v>3</v>
      </c>
      <c r="B11" s="21">
        <f t="shared" si="2"/>
        <v>4009</v>
      </c>
      <c r="C11" s="47">
        <v>289</v>
      </c>
      <c r="D11" s="21">
        <v>1682</v>
      </c>
      <c r="E11" s="21">
        <v>1021</v>
      </c>
      <c r="F11" s="46">
        <v>167</v>
      </c>
      <c r="G11" s="46">
        <v>302</v>
      </c>
      <c r="H11" s="21">
        <v>499</v>
      </c>
      <c r="I11" s="22">
        <v>0</v>
      </c>
      <c r="J11" s="22" t="s">
        <v>72</v>
      </c>
      <c r="K11" s="22" t="s">
        <v>72</v>
      </c>
      <c r="L11" s="23">
        <f>22+27</f>
        <v>49</v>
      </c>
      <c r="M11" s="22" t="s">
        <v>72</v>
      </c>
      <c r="N11" s="22">
        <v>0</v>
      </c>
      <c r="Q11" s="15"/>
    </row>
    <row r="12" spans="1:17" ht="21.75" customHeight="1">
      <c r="A12" s="8" t="s">
        <v>4</v>
      </c>
      <c r="B12" s="21">
        <f t="shared" si="2"/>
        <v>5401</v>
      </c>
      <c r="C12" s="47">
        <v>243</v>
      </c>
      <c r="D12" s="21">
        <v>2381</v>
      </c>
      <c r="E12" s="21">
        <v>1280</v>
      </c>
      <c r="F12" s="46">
        <v>622</v>
      </c>
      <c r="G12" s="46">
        <v>491</v>
      </c>
      <c r="H12" s="21">
        <v>359</v>
      </c>
      <c r="I12" s="22">
        <v>0</v>
      </c>
      <c r="J12" s="22" t="s">
        <v>72</v>
      </c>
      <c r="K12" s="22" t="s">
        <v>72</v>
      </c>
      <c r="L12" s="23">
        <v>25</v>
      </c>
      <c r="M12" s="22" t="s">
        <v>72</v>
      </c>
      <c r="N12" s="22">
        <v>0</v>
      </c>
      <c r="Q12" s="15"/>
    </row>
    <row r="13" spans="1:17" ht="21.75" customHeight="1">
      <c r="A13" s="8" t="s">
        <v>5</v>
      </c>
      <c r="B13" s="21">
        <f t="shared" si="2"/>
        <v>12290</v>
      </c>
      <c r="C13" s="47">
        <v>475</v>
      </c>
      <c r="D13" s="21">
        <v>5240</v>
      </c>
      <c r="E13" s="21">
        <v>3551</v>
      </c>
      <c r="F13" s="46">
        <v>986</v>
      </c>
      <c r="G13" s="46">
        <v>990</v>
      </c>
      <c r="H13" s="21">
        <v>752</v>
      </c>
      <c r="I13" s="22">
        <v>101</v>
      </c>
      <c r="J13" s="22" t="s">
        <v>72</v>
      </c>
      <c r="K13" s="22" t="s">
        <v>72</v>
      </c>
      <c r="L13" s="23">
        <f>64+131</f>
        <v>195</v>
      </c>
      <c r="M13" s="22" t="s">
        <v>72</v>
      </c>
      <c r="N13" s="22">
        <v>0</v>
      </c>
      <c r="Q13" s="15"/>
    </row>
    <row r="14" spans="1:17" ht="21.75" customHeight="1">
      <c r="A14" s="8" t="s">
        <v>6</v>
      </c>
      <c r="B14" s="21">
        <f t="shared" si="2"/>
        <v>11397</v>
      </c>
      <c r="C14" s="47">
        <v>719</v>
      </c>
      <c r="D14" s="21">
        <v>4748</v>
      </c>
      <c r="E14" s="21">
        <v>3217</v>
      </c>
      <c r="F14" s="46">
        <v>635</v>
      </c>
      <c r="G14" s="46">
        <v>1174</v>
      </c>
      <c r="H14" s="21">
        <v>651</v>
      </c>
      <c r="I14" s="22">
        <v>79</v>
      </c>
      <c r="J14" s="22" t="s">
        <v>72</v>
      </c>
      <c r="K14" s="22" t="s">
        <v>72</v>
      </c>
      <c r="L14" s="23">
        <v>174</v>
      </c>
      <c r="M14" s="22" t="s">
        <v>72</v>
      </c>
      <c r="N14" s="22">
        <v>0</v>
      </c>
      <c r="Q14" s="15"/>
    </row>
    <row r="15" spans="1:17" ht="21.75" customHeight="1">
      <c r="A15" s="8" t="s">
        <v>7</v>
      </c>
      <c r="B15" s="21">
        <f t="shared" si="2"/>
        <v>5280</v>
      </c>
      <c r="C15" s="47">
        <v>306</v>
      </c>
      <c r="D15" s="21">
        <v>2586</v>
      </c>
      <c r="E15" s="21">
        <v>1401</v>
      </c>
      <c r="F15" s="46">
        <v>332</v>
      </c>
      <c r="G15" s="46">
        <v>369</v>
      </c>
      <c r="H15" s="21">
        <v>192</v>
      </c>
      <c r="I15" s="22">
        <v>0</v>
      </c>
      <c r="J15" s="22" t="s">
        <v>72</v>
      </c>
      <c r="K15" s="22" t="s">
        <v>72</v>
      </c>
      <c r="L15" s="23">
        <f>13+81</f>
        <v>94</v>
      </c>
      <c r="M15" s="22" t="s">
        <v>72</v>
      </c>
      <c r="N15" s="22">
        <v>0</v>
      </c>
      <c r="Q15" s="15"/>
    </row>
    <row r="16" spans="1:17" ht="21.75" customHeight="1">
      <c r="A16" s="8" t="s">
        <v>8</v>
      </c>
      <c r="B16" s="21">
        <f t="shared" si="2"/>
        <v>7014</v>
      </c>
      <c r="C16" s="47">
        <v>497</v>
      </c>
      <c r="D16" s="21">
        <v>2977</v>
      </c>
      <c r="E16" s="21">
        <v>1799</v>
      </c>
      <c r="F16" s="46">
        <v>623</v>
      </c>
      <c r="G16" s="46">
        <v>577</v>
      </c>
      <c r="H16" s="21">
        <v>516</v>
      </c>
      <c r="I16" s="22">
        <v>0</v>
      </c>
      <c r="J16" s="22" t="s">
        <v>72</v>
      </c>
      <c r="K16" s="22" t="s">
        <v>72</v>
      </c>
      <c r="L16" s="23">
        <v>25</v>
      </c>
      <c r="M16" s="22" t="s">
        <v>72</v>
      </c>
      <c r="N16" s="22">
        <v>0</v>
      </c>
      <c r="Q16" s="15"/>
    </row>
    <row r="17" spans="1:17" ht="21.75" customHeight="1">
      <c r="A17" s="8" t="s">
        <v>9</v>
      </c>
      <c r="B17" s="21">
        <f>SUM(C17:N17)</f>
        <v>5019</v>
      </c>
      <c r="C17" s="47">
        <v>313</v>
      </c>
      <c r="D17" s="21">
        <v>2512</v>
      </c>
      <c r="E17" s="21">
        <v>1084</v>
      </c>
      <c r="F17" s="46">
        <v>236</v>
      </c>
      <c r="G17" s="46">
        <v>302</v>
      </c>
      <c r="H17" s="21">
        <v>537</v>
      </c>
      <c r="I17" s="22">
        <v>0</v>
      </c>
      <c r="J17" s="22" t="s">
        <v>72</v>
      </c>
      <c r="K17" s="22" t="s">
        <v>72</v>
      </c>
      <c r="L17" s="23">
        <v>35</v>
      </c>
      <c r="M17" s="22" t="s">
        <v>72</v>
      </c>
      <c r="N17" s="22">
        <v>0</v>
      </c>
      <c r="Q17" s="15"/>
    </row>
    <row r="18" spans="1:17" ht="21.75" customHeight="1">
      <c r="A18" s="8" t="s">
        <v>10</v>
      </c>
      <c r="B18" s="21">
        <f t="shared" si="2"/>
        <v>11330</v>
      </c>
      <c r="C18" s="47">
        <v>977</v>
      </c>
      <c r="D18" s="21">
        <v>4101</v>
      </c>
      <c r="E18" s="21">
        <v>2196</v>
      </c>
      <c r="F18" s="46">
        <v>964</v>
      </c>
      <c r="G18" s="46">
        <v>1070</v>
      </c>
      <c r="H18" s="21">
        <v>1836</v>
      </c>
      <c r="I18" s="22">
        <v>125</v>
      </c>
      <c r="J18" s="22" t="s">
        <v>72</v>
      </c>
      <c r="K18" s="22" t="s">
        <v>72</v>
      </c>
      <c r="L18" s="23">
        <f>22+39</f>
        <v>61</v>
      </c>
      <c r="M18" s="22" t="s">
        <v>72</v>
      </c>
      <c r="N18" s="22">
        <v>0</v>
      </c>
      <c r="Q18" s="15"/>
    </row>
    <row r="19" spans="1:17" ht="21.75" customHeight="1">
      <c r="A19" s="8" t="s">
        <v>11</v>
      </c>
      <c r="B19" s="21">
        <f t="shared" si="2"/>
        <v>10260</v>
      </c>
      <c r="C19" s="47">
        <v>671</v>
      </c>
      <c r="D19" s="21">
        <v>4210</v>
      </c>
      <c r="E19" s="21">
        <v>2683</v>
      </c>
      <c r="F19" s="46">
        <v>475</v>
      </c>
      <c r="G19" s="46">
        <v>937</v>
      </c>
      <c r="H19" s="21">
        <v>1213</v>
      </c>
      <c r="I19" s="22">
        <v>0</v>
      </c>
      <c r="J19" s="22" t="s">
        <v>72</v>
      </c>
      <c r="K19" s="22" t="s">
        <v>72</v>
      </c>
      <c r="L19" s="23">
        <v>71</v>
      </c>
      <c r="M19" s="22" t="s">
        <v>72</v>
      </c>
      <c r="N19" s="22">
        <v>0</v>
      </c>
      <c r="Q19" s="15"/>
    </row>
    <row r="20" spans="1:17" ht="21.75" customHeight="1">
      <c r="A20" s="8" t="s">
        <v>12</v>
      </c>
      <c r="B20" s="21">
        <f t="shared" si="2"/>
        <v>8909</v>
      </c>
      <c r="C20" s="47">
        <v>532</v>
      </c>
      <c r="D20" s="21">
        <v>3566</v>
      </c>
      <c r="E20" s="21">
        <v>2237</v>
      </c>
      <c r="F20" s="46">
        <v>484</v>
      </c>
      <c r="G20" s="46">
        <v>881</v>
      </c>
      <c r="H20" s="21">
        <v>1135</v>
      </c>
      <c r="I20" s="22">
        <v>0</v>
      </c>
      <c r="J20" s="22" t="s">
        <v>72</v>
      </c>
      <c r="K20" s="22" t="s">
        <v>72</v>
      </c>
      <c r="L20" s="23">
        <v>74</v>
      </c>
      <c r="M20" s="22" t="s">
        <v>72</v>
      </c>
      <c r="N20" s="22">
        <v>0</v>
      </c>
      <c r="Q20" s="15"/>
    </row>
    <row r="21" spans="1:17" ht="21.75" customHeight="1">
      <c r="A21" s="8" t="s">
        <v>13</v>
      </c>
      <c r="B21" s="21">
        <f t="shared" si="2"/>
        <v>2986</v>
      </c>
      <c r="C21" s="47">
        <v>110</v>
      </c>
      <c r="D21" s="21">
        <v>1464</v>
      </c>
      <c r="E21" s="21">
        <v>717</v>
      </c>
      <c r="F21" s="46">
        <v>146</v>
      </c>
      <c r="G21" s="46">
        <v>388</v>
      </c>
      <c r="H21" s="21">
        <v>129</v>
      </c>
      <c r="I21" s="22">
        <v>0</v>
      </c>
      <c r="J21" s="22" t="s">
        <v>72</v>
      </c>
      <c r="K21" s="22" t="s">
        <v>72</v>
      </c>
      <c r="L21" s="23">
        <v>32</v>
      </c>
      <c r="M21" s="22" t="s">
        <v>72</v>
      </c>
      <c r="N21" s="22">
        <v>0</v>
      </c>
      <c r="Q21" s="15"/>
    </row>
    <row r="22" spans="1:17" ht="21.75" customHeight="1">
      <c r="A22" s="8" t="s">
        <v>14</v>
      </c>
      <c r="B22" s="21">
        <f t="shared" si="2"/>
        <v>4165</v>
      </c>
      <c r="C22" s="47">
        <v>251</v>
      </c>
      <c r="D22" s="21">
        <v>1797</v>
      </c>
      <c r="E22" s="21">
        <v>948</v>
      </c>
      <c r="F22" s="46">
        <v>391</v>
      </c>
      <c r="G22" s="46">
        <v>352</v>
      </c>
      <c r="H22" s="21">
        <v>355</v>
      </c>
      <c r="I22" s="22">
        <v>27</v>
      </c>
      <c r="J22" s="22" t="s">
        <v>72</v>
      </c>
      <c r="K22" s="22" t="s">
        <v>72</v>
      </c>
      <c r="L22" s="23">
        <v>44</v>
      </c>
      <c r="M22" s="22" t="s">
        <v>72</v>
      </c>
      <c r="N22" s="22">
        <v>0</v>
      </c>
      <c r="Q22" s="15"/>
    </row>
    <row r="23" spans="1:17" ht="21.75" customHeight="1">
      <c r="A23" s="8" t="s">
        <v>15</v>
      </c>
      <c r="B23" s="21">
        <f t="shared" si="2"/>
        <v>1088</v>
      </c>
      <c r="C23" s="47">
        <v>36</v>
      </c>
      <c r="D23" s="21">
        <v>541</v>
      </c>
      <c r="E23" s="21">
        <v>304</v>
      </c>
      <c r="F23" s="46">
        <v>95</v>
      </c>
      <c r="G23" s="46">
        <v>112</v>
      </c>
      <c r="H23" s="21">
        <v>0</v>
      </c>
      <c r="I23" s="22">
        <v>0</v>
      </c>
      <c r="J23" s="22" t="s">
        <v>72</v>
      </c>
      <c r="K23" s="22" t="s">
        <v>72</v>
      </c>
      <c r="L23" s="23">
        <v>0</v>
      </c>
      <c r="M23" s="22" t="s">
        <v>72</v>
      </c>
      <c r="N23" s="22">
        <v>0</v>
      </c>
      <c r="Q23" s="15"/>
    </row>
    <row r="24" spans="1:17" ht="21.75" customHeight="1">
      <c r="A24" s="8" t="s">
        <v>16</v>
      </c>
      <c r="B24" s="21">
        <f t="shared" si="2"/>
        <v>3930</v>
      </c>
      <c r="C24" s="47">
        <v>240</v>
      </c>
      <c r="D24" s="21">
        <v>1253</v>
      </c>
      <c r="E24" s="21">
        <v>844</v>
      </c>
      <c r="F24" s="46">
        <v>470</v>
      </c>
      <c r="G24" s="46">
        <v>368</v>
      </c>
      <c r="H24" s="21">
        <v>655</v>
      </c>
      <c r="I24" s="22">
        <v>0</v>
      </c>
      <c r="J24" s="22" t="s">
        <v>72</v>
      </c>
      <c r="K24" s="22" t="s">
        <v>72</v>
      </c>
      <c r="L24" s="23">
        <v>100</v>
      </c>
      <c r="M24" s="22" t="s">
        <v>72</v>
      </c>
      <c r="N24" s="22">
        <v>0</v>
      </c>
      <c r="Q24" s="15"/>
    </row>
    <row r="25" spans="1:17" ht="21.75" customHeight="1">
      <c r="A25" s="8" t="s">
        <v>17</v>
      </c>
      <c r="B25" s="21">
        <f>SUM(C25:N25)</f>
        <v>4848</v>
      </c>
      <c r="C25" s="47">
        <v>389</v>
      </c>
      <c r="D25" s="21">
        <v>1277</v>
      </c>
      <c r="E25" s="21">
        <v>884</v>
      </c>
      <c r="F25" s="46">
        <v>596</v>
      </c>
      <c r="G25" s="46">
        <v>262</v>
      </c>
      <c r="H25" s="21">
        <v>1387</v>
      </c>
      <c r="I25" s="22">
        <v>0</v>
      </c>
      <c r="J25" s="22" t="s">
        <v>72</v>
      </c>
      <c r="K25" s="22" t="s">
        <v>72</v>
      </c>
      <c r="L25" s="23">
        <v>53</v>
      </c>
      <c r="M25" s="22" t="s">
        <v>72</v>
      </c>
      <c r="N25" s="22">
        <v>0</v>
      </c>
      <c r="Q25" s="15"/>
    </row>
    <row r="26" spans="1:17" ht="21.75" customHeight="1">
      <c r="A26" s="8" t="s">
        <v>18</v>
      </c>
      <c r="B26" s="21">
        <f t="shared" si="2"/>
        <v>12592</v>
      </c>
      <c r="C26" s="47">
        <v>849</v>
      </c>
      <c r="D26" s="21">
        <v>3280</v>
      </c>
      <c r="E26" s="21">
        <v>2224</v>
      </c>
      <c r="F26" s="46">
        <v>1001</v>
      </c>
      <c r="G26" s="46">
        <v>1057</v>
      </c>
      <c r="H26" s="21">
        <v>3861</v>
      </c>
      <c r="I26" s="22">
        <v>115</v>
      </c>
      <c r="J26" s="22" t="s">
        <v>72</v>
      </c>
      <c r="K26" s="22" t="s">
        <v>72</v>
      </c>
      <c r="L26" s="23">
        <f>8+197</f>
        <v>205</v>
      </c>
      <c r="M26" s="22" t="s">
        <v>72</v>
      </c>
      <c r="N26" s="22">
        <v>0</v>
      </c>
      <c r="Q26" s="15"/>
    </row>
    <row r="27" spans="1:17" ht="21.75" customHeight="1">
      <c r="A27" s="8" t="s">
        <v>19</v>
      </c>
      <c r="B27" s="21">
        <f t="shared" si="2"/>
        <v>3833</v>
      </c>
      <c r="C27" s="47">
        <v>307</v>
      </c>
      <c r="D27" s="21">
        <v>950</v>
      </c>
      <c r="E27" s="21">
        <v>680</v>
      </c>
      <c r="F27" s="46">
        <v>637</v>
      </c>
      <c r="G27" s="46">
        <v>699</v>
      </c>
      <c r="H27" s="21">
        <v>445</v>
      </c>
      <c r="I27" s="22">
        <v>0</v>
      </c>
      <c r="J27" s="22" t="s">
        <v>72</v>
      </c>
      <c r="K27" s="22" t="s">
        <v>72</v>
      </c>
      <c r="L27" s="23">
        <f>26+89</f>
        <v>115</v>
      </c>
      <c r="M27" s="22" t="s">
        <v>72</v>
      </c>
      <c r="N27" s="22">
        <v>0</v>
      </c>
      <c r="Q27" s="15"/>
    </row>
    <row r="28" spans="1:17" ht="21.75" customHeight="1">
      <c r="A28" s="8" t="s">
        <v>20</v>
      </c>
      <c r="B28" s="21">
        <f t="shared" si="2"/>
        <v>8519</v>
      </c>
      <c r="C28" s="47">
        <v>524</v>
      </c>
      <c r="D28" s="21">
        <v>2612</v>
      </c>
      <c r="E28" s="21">
        <v>1925</v>
      </c>
      <c r="F28" s="46">
        <v>1337</v>
      </c>
      <c r="G28" s="46">
        <v>516</v>
      </c>
      <c r="H28" s="21">
        <v>1331</v>
      </c>
      <c r="I28" s="22">
        <v>106</v>
      </c>
      <c r="J28" s="22" t="s">
        <v>72</v>
      </c>
      <c r="K28" s="22" t="s">
        <v>72</v>
      </c>
      <c r="L28" s="23">
        <f>72+96</f>
        <v>168</v>
      </c>
      <c r="M28" s="22" t="s">
        <v>72</v>
      </c>
      <c r="N28" s="22">
        <v>0</v>
      </c>
      <c r="Q28" s="15"/>
    </row>
    <row r="29" spans="1:17" ht="21.75" customHeight="1">
      <c r="A29" s="4" t="s">
        <v>21</v>
      </c>
      <c r="B29" s="48">
        <f>SUM(B30:B31)</f>
        <v>895</v>
      </c>
      <c r="C29" s="48">
        <f>SUM(C30:C31)</f>
        <v>84</v>
      </c>
      <c r="D29" s="3">
        <v>377</v>
      </c>
      <c r="E29" s="3">
        <v>230</v>
      </c>
      <c r="F29" s="49">
        <f>SUM(F30:F31)</f>
        <v>99</v>
      </c>
      <c r="G29" s="49">
        <f>SUM(G30:G31)</f>
        <v>105</v>
      </c>
      <c r="H29" s="3">
        <v>0</v>
      </c>
      <c r="I29" s="17">
        <v>0</v>
      </c>
      <c r="J29" s="17" t="s">
        <v>72</v>
      </c>
      <c r="K29" s="17" t="s">
        <v>72</v>
      </c>
      <c r="L29" s="17">
        <f>L30+L31</f>
        <v>0</v>
      </c>
      <c r="M29" s="17" t="s">
        <v>72</v>
      </c>
      <c r="N29" s="17">
        <v>0</v>
      </c>
      <c r="Q29" s="15"/>
    </row>
    <row r="30" spans="1:17" ht="21.75" customHeight="1">
      <c r="A30" s="8" t="s">
        <v>22</v>
      </c>
      <c r="B30" s="21">
        <f t="shared" si="2"/>
        <v>737</v>
      </c>
      <c r="C30" s="47">
        <v>67</v>
      </c>
      <c r="D30" s="21">
        <v>305</v>
      </c>
      <c r="E30" s="21">
        <v>187</v>
      </c>
      <c r="F30" s="46">
        <v>73</v>
      </c>
      <c r="G30" s="46">
        <v>105</v>
      </c>
      <c r="H30" s="21">
        <v>0</v>
      </c>
      <c r="I30" s="22">
        <v>0</v>
      </c>
      <c r="J30" s="22" t="s">
        <v>72</v>
      </c>
      <c r="K30" s="22" t="s">
        <v>72</v>
      </c>
      <c r="L30" s="23">
        <v>0</v>
      </c>
      <c r="M30" s="22" t="s">
        <v>72</v>
      </c>
      <c r="N30" s="22">
        <v>0</v>
      </c>
      <c r="Q30" s="15"/>
    </row>
    <row r="31" spans="1:17" ht="21.75" customHeight="1">
      <c r="A31" s="9" t="s">
        <v>23</v>
      </c>
      <c r="B31" s="25">
        <f t="shared" si="2"/>
        <v>158</v>
      </c>
      <c r="C31" s="50">
        <v>17</v>
      </c>
      <c r="D31" s="25">
        <v>72</v>
      </c>
      <c r="E31" s="25">
        <v>43</v>
      </c>
      <c r="F31" s="51">
        <v>26</v>
      </c>
      <c r="G31" s="51">
        <v>0</v>
      </c>
      <c r="H31" s="25">
        <v>0</v>
      </c>
      <c r="I31" s="27">
        <v>0</v>
      </c>
      <c r="J31" s="27" t="s">
        <v>72</v>
      </c>
      <c r="K31" s="27" t="s">
        <v>72</v>
      </c>
      <c r="L31" s="28">
        <v>0</v>
      </c>
      <c r="M31" s="27" t="s">
        <v>72</v>
      </c>
      <c r="N31" s="27">
        <v>0</v>
      </c>
      <c r="Q31" s="15"/>
    </row>
    <row r="32" spans="1:14" ht="21.75" customHeight="1">
      <c r="A32" s="10" t="s">
        <v>65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ht="16.5">
      <c r="A33" s="10" t="s">
        <v>98</v>
      </c>
    </row>
  </sheetData>
  <sheetProtection/>
  <mergeCells count="3">
    <mergeCell ref="A1:N1"/>
    <mergeCell ref="O4:P4"/>
    <mergeCell ref="A2:N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00390625" defaultRowHeight="16.5"/>
  <cols>
    <col min="1" max="1" width="8.625" style="1" customWidth="1"/>
    <col min="2" max="2" width="9.75390625" style="1" customWidth="1"/>
    <col min="3" max="10" width="9.375" style="1" customWidth="1"/>
    <col min="11" max="16384" width="9.00390625" style="1" customWidth="1"/>
  </cols>
  <sheetData>
    <row r="1" spans="1:10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customHeight="1">
      <c r="A2" s="98" t="s">
        <v>185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ht="15" customHeight="1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84"/>
      <c r="L3" s="84"/>
      <c r="M3" s="84"/>
      <c r="N3" s="84"/>
    </row>
    <row r="4" spans="1:10" ht="54.75" customHeight="1">
      <c r="A4" s="85" t="s">
        <v>184</v>
      </c>
      <c r="B4" s="12" t="s">
        <v>28</v>
      </c>
      <c r="C4" s="13" t="s">
        <v>164</v>
      </c>
      <c r="D4" s="13" t="s">
        <v>44</v>
      </c>
      <c r="E4" s="13" t="s">
        <v>45</v>
      </c>
      <c r="F4" s="13" t="s">
        <v>167</v>
      </c>
      <c r="G4" s="13" t="s">
        <v>50</v>
      </c>
      <c r="H4" s="13" t="s">
        <v>168</v>
      </c>
      <c r="I4" s="13" t="s">
        <v>63</v>
      </c>
      <c r="J4" s="14" t="s">
        <v>96</v>
      </c>
    </row>
    <row r="5" spans="1:10" ht="21.75" customHeight="1">
      <c r="A5" s="2" t="s">
        <v>28</v>
      </c>
      <c r="B5" s="17">
        <v>299192</v>
      </c>
      <c r="C5" s="3">
        <v>56771</v>
      </c>
      <c r="D5" s="3">
        <v>96990</v>
      </c>
      <c r="E5" s="3">
        <v>46486</v>
      </c>
      <c r="F5" s="3">
        <v>51289</v>
      </c>
      <c r="G5" s="3">
        <v>45811</v>
      </c>
      <c r="H5" s="3">
        <v>69</v>
      </c>
      <c r="I5" s="3">
        <v>1709</v>
      </c>
      <c r="J5" s="3">
        <v>67</v>
      </c>
    </row>
    <row r="6" spans="1:10" ht="21.75" customHeight="1">
      <c r="A6" s="52" t="s">
        <v>24</v>
      </c>
      <c r="B6" s="3">
        <v>297681</v>
      </c>
      <c r="C6" s="3">
        <v>56507</v>
      </c>
      <c r="D6" s="3">
        <v>96389</v>
      </c>
      <c r="E6" s="3">
        <v>46179</v>
      </c>
      <c r="F6" s="3">
        <v>51097</v>
      </c>
      <c r="G6" s="3">
        <v>45664</v>
      </c>
      <c r="H6" s="3">
        <v>69</v>
      </c>
      <c r="I6" s="3">
        <v>1709</v>
      </c>
      <c r="J6" s="3">
        <v>67</v>
      </c>
    </row>
    <row r="7" spans="1:10" ht="21.75" customHeight="1">
      <c r="A7" s="8" t="s">
        <v>143</v>
      </c>
      <c r="B7" s="21">
        <v>41000</v>
      </c>
      <c r="C7" s="21">
        <v>8859</v>
      </c>
      <c r="D7" s="21">
        <v>14616</v>
      </c>
      <c r="E7" s="21">
        <v>5926</v>
      </c>
      <c r="F7" s="21">
        <v>6908</v>
      </c>
      <c r="G7" s="21">
        <v>4539</v>
      </c>
      <c r="H7" s="21">
        <v>10</v>
      </c>
      <c r="I7" s="21">
        <v>96</v>
      </c>
      <c r="J7" s="21">
        <v>46</v>
      </c>
    </row>
    <row r="8" spans="1:10" ht="21.75" customHeight="1">
      <c r="A8" s="6" t="s">
        <v>115</v>
      </c>
      <c r="B8" s="21">
        <v>38904</v>
      </c>
      <c r="C8" s="21">
        <v>5805</v>
      </c>
      <c r="D8" s="21">
        <v>9808</v>
      </c>
      <c r="E8" s="21">
        <v>4969</v>
      </c>
      <c r="F8" s="21">
        <v>7397</v>
      </c>
      <c r="G8" s="21">
        <v>10561</v>
      </c>
      <c r="H8" s="21">
        <v>31</v>
      </c>
      <c r="I8" s="21">
        <v>333</v>
      </c>
      <c r="J8" s="21">
        <v>0</v>
      </c>
    </row>
    <row r="9" spans="1:10" ht="21.75" customHeight="1">
      <c r="A9" s="6" t="s">
        <v>170</v>
      </c>
      <c r="B9" s="21">
        <v>28232</v>
      </c>
      <c r="C9" s="21">
        <v>5626</v>
      </c>
      <c r="D9" s="21">
        <v>9285</v>
      </c>
      <c r="E9" s="21">
        <v>5275</v>
      </c>
      <c r="F9" s="21">
        <v>4160</v>
      </c>
      <c r="G9" s="21">
        <v>3779</v>
      </c>
      <c r="H9" s="21">
        <v>0</v>
      </c>
      <c r="I9" s="21">
        <v>107</v>
      </c>
      <c r="J9" s="21">
        <v>0</v>
      </c>
    </row>
    <row r="10" spans="1:10" ht="21.75" customHeight="1">
      <c r="A10" s="8" t="s">
        <v>120</v>
      </c>
      <c r="B10" s="21">
        <v>38645</v>
      </c>
      <c r="C10" s="21">
        <v>7924</v>
      </c>
      <c r="D10" s="21">
        <v>11956</v>
      </c>
      <c r="E10" s="21">
        <v>5516</v>
      </c>
      <c r="F10" s="21">
        <v>6590</v>
      </c>
      <c r="G10" s="21">
        <v>6434</v>
      </c>
      <c r="H10" s="21">
        <v>0</v>
      </c>
      <c r="I10" s="21">
        <v>225</v>
      </c>
      <c r="J10" s="21">
        <v>0</v>
      </c>
    </row>
    <row r="11" spans="1:10" ht="21.75" customHeight="1">
      <c r="A11" s="8" t="s">
        <v>121</v>
      </c>
      <c r="B11" s="21">
        <v>24070</v>
      </c>
      <c r="C11" s="21">
        <v>4835</v>
      </c>
      <c r="D11" s="21">
        <v>7227</v>
      </c>
      <c r="E11" s="21">
        <v>3432</v>
      </c>
      <c r="F11" s="21">
        <v>4043</v>
      </c>
      <c r="G11" s="21">
        <v>4392</v>
      </c>
      <c r="H11" s="21">
        <v>10</v>
      </c>
      <c r="I11" s="21">
        <v>131</v>
      </c>
      <c r="J11" s="21">
        <v>0</v>
      </c>
    </row>
    <row r="12" spans="1:10" ht="21.75" customHeight="1">
      <c r="A12" s="6" t="s">
        <v>26</v>
      </c>
      <c r="B12" s="21">
        <v>32256</v>
      </c>
      <c r="C12" s="21">
        <v>6180</v>
      </c>
      <c r="D12" s="21">
        <v>9662</v>
      </c>
      <c r="E12" s="21">
        <v>5364</v>
      </c>
      <c r="F12" s="21">
        <v>5685</v>
      </c>
      <c r="G12" s="21">
        <v>5100</v>
      </c>
      <c r="H12" s="21">
        <v>12</v>
      </c>
      <c r="I12" s="21">
        <v>232</v>
      </c>
      <c r="J12" s="21">
        <v>21</v>
      </c>
    </row>
    <row r="13" spans="1:10" ht="21.75" customHeight="1">
      <c r="A13" s="8" t="s">
        <v>1</v>
      </c>
      <c r="B13" s="21">
        <v>5984</v>
      </c>
      <c r="C13" s="21">
        <v>1149</v>
      </c>
      <c r="D13" s="21">
        <v>2085</v>
      </c>
      <c r="E13" s="21">
        <v>1108</v>
      </c>
      <c r="F13" s="21">
        <v>1075</v>
      </c>
      <c r="G13" s="21">
        <v>533</v>
      </c>
      <c r="H13" s="21">
        <v>0</v>
      </c>
      <c r="I13" s="21">
        <v>34</v>
      </c>
      <c r="J13" s="21">
        <v>0</v>
      </c>
    </row>
    <row r="14" spans="1:10" ht="21.75" customHeight="1">
      <c r="A14" s="8" t="s">
        <v>3</v>
      </c>
      <c r="B14" s="21">
        <v>7579</v>
      </c>
      <c r="C14" s="21">
        <v>1839</v>
      </c>
      <c r="D14" s="21">
        <v>2961</v>
      </c>
      <c r="E14" s="21">
        <v>1467</v>
      </c>
      <c r="F14" s="21">
        <v>894</v>
      </c>
      <c r="G14" s="21">
        <v>364</v>
      </c>
      <c r="H14" s="21">
        <v>0</v>
      </c>
      <c r="I14" s="21">
        <v>54</v>
      </c>
      <c r="J14" s="21">
        <v>0</v>
      </c>
    </row>
    <row r="15" spans="1:10" ht="21.75" customHeight="1">
      <c r="A15" s="8" t="s">
        <v>4</v>
      </c>
      <c r="B15" s="21">
        <v>7368</v>
      </c>
      <c r="C15" s="21">
        <v>1402</v>
      </c>
      <c r="D15" s="21">
        <v>2776</v>
      </c>
      <c r="E15" s="21">
        <v>1192</v>
      </c>
      <c r="F15" s="21">
        <v>1366</v>
      </c>
      <c r="G15" s="21">
        <v>596</v>
      </c>
      <c r="H15" s="21">
        <v>0</v>
      </c>
      <c r="I15" s="21">
        <v>36</v>
      </c>
      <c r="J15" s="21">
        <v>0</v>
      </c>
    </row>
    <row r="16" spans="1:10" ht="21.75" customHeight="1">
      <c r="A16" s="8" t="s">
        <v>6</v>
      </c>
      <c r="B16" s="21">
        <v>14826</v>
      </c>
      <c r="C16" s="21">
        <v>3041</v>
      </c>
      <c r="D16" s="21">
        <v>5343</v>
      </c>
      <c r="E16" s="21">
        <v>2440</v>
      </c>
      <c r="F16" s="21">
        <v>2746</v>
      </c>
      <c r="G16" s="21">
        <v>1087</v>
      </c>
      <c r="H16" s="21">
        <v>0</v>
      </c>
      <c r="I16" s="21">
        <v>169</v>
      </c>
      <c r="J16" s="21">
        <v>0</v>
      </c>
    </row>
    <row r="17" spans="1:10" ht="21.75" customHeight="1">
      <c r="A17" s="8" t="s">
        <v>7</v>
      </c>
      <c r="B17" s="21">
        <v>6769</v>
      </c>
      <c r="C17" s="21">
        <v>1183</v>
      </c>
      <c r="D17" s="21">
        <v>2648</v>
      </c>
      <c r="E17" s="21">
        <v>1270</v>
      </c>
      <c r="F17" s="21">
        <v>1215</v>
      </c>
      <c r="G17" s="21">
        <v>413</v>
      </c>
      <c r="H17" s="21">
        <v>6</v>
      </c>
      <c r="I17" s="21">
        <v>34</v>
      </c>
      <c r="J17" s="21">
        <v>0</v>
      </c>
    </row>
    <row r="18" spans="1:10" ht="21.75" customHeight="1">
      <c r="A18" s="8" t="s">
        <v>8</v>
      </c>
      <c r="B18" s="21">
        <v>8610</v>
      </c>
      <c r="C18" s="21">
        <v>1438</v>
      </c>
      <c r="D18" s="21">
        <v>3325</v>
      </c>
      <c r="E18" s="21">
        <v>1374</v>
      </c>
      <c r="F18" s="21">
        <v>1510</v>
      </c>
      <c r="G18" s="21">
        <v>909</v>
      </c>
      <c r="H18" s="21">
        <v>0</v>
      </c>
      <c r="I18" s="21">
        <v>54</v>
      </c>
      <c r="J18" s="21">
        <v>0</v>
      </c>
    </row>
    <row r="19" spans="1:10" ht="21.75" customHeight="1">
      <c r="A19" s="8" t="s">
        <v>9</v>
      </c>
      <c r="B19" s="21">
        <v>5972</v>
      </c>
      <c r="C19" s="21">
        <v>920</v>
      </c>
      <c r="D19" s="21">
        <v>2417</v>
      </c>
      <c r="E19" s="21">
        <v>972</v>
      </c>
      <c r="F19" s="21">
        <v>652</v>
      </c>
      <c r="G19" s="21">
        <v>1011</v>
      </c>
      <c r="H19" s="21">
        <v>0</v>
      </c>
      <c r="I19" s="21">
        <v>0</v>
      </c>
      <c r="J19" s="21">
        <v>0</v>
      </c>
    </row>
    <row r="20" spans="1:10" ht="21.75" customHeight="1">
      <c r="A20" s="8" t="s">
        <v>12</v>
      </c>
      <c r="B20" s="21">
        <v>9793</v>
      </c>
      <c r="C20" s="21">
        <v>1792</v>
      </c>
      <c r="D20" s="21">
        <v>3460</v>
      </c>
      <c r="E20" s="21">
        <v>1568</v>
      </c>
      <c r="F20" s="21">
        <v>1619</v>
      </c>
      <c r="G20" s="21">
        <v>1315</v>
      </c>
      <c r="H20" s="21">
        <v>0</v>
      </c>
      <c r="I20" s="21">
        <v>39</v>
      </c>
      <c r="J20" s="21">
        <v>0</v>
      </c>
    </row>
    <row r="21" spans="1:10" ht="21.75" customHeight="1">
      <c r="A21" s="8" t="s">
        <v>119</v>
      </c>
      <c r="B21" s="21">
        <v>3653</v>
      </c>
      <c r="C21" s="21">
        <v>558</v>
      </c>
      <c r="D21" s="21">
        <v>1522</v>
      </c>
      <c r="E21" s="21">
        <v>697</v>
      </c>
      <c r="F21" s="21">
        <v>573</v>
      </c>
      <c r="G21" s="21">
        <v>269</v>
      </c>
      <c r="H21" s="21">
        <v>0</v>
      </c>
      <c r="I21" s="21">
        <v>34</v>
      </c>
      <c r="J21" s="21">
        <v>0</v>
      </c>
    </row>
    <row r="22" spans="1:10" ht="21.75" customHeight="1">
      <c r="A22" s="8" t="s">
        <v>14</v>
      </c>
      <c r="B22" s="21">
        <v>5360</v>
      </c>
      <c r="C22" s="21">
        <v>765</v>
      </c>
      <c r="D22" s="21">
        <v>1904</v>
      </c>
      <c r="E22" s="21">
        <v>873</v>
      </c>
      <c r="F22" s="21">
        <v>869</v>
      </c>
      <c r="G22" s="21">
        <v>910</v>
      </c>
      <c r="H22" s="21">
        <v>0</v>
      </c>
      <c r="I22" s="21">
        <v>39</v>
      </c>
      <c r="J22" s="21">
        <v>0</v>
      </c>
    </row>
    <row r="23" spans="1:10" ht="21.75" customHeight="1">
      <c r="A23" s="8" t="s">
        <v>15</v>
      </c>
      <c r="B23" s="21">
        <v>1505</v>
      </c>
      <c r="C23" s="21">
        <v>185</v>
      </c>
      <c r="D23" s="21">
        <v>663</v>
      </c>
      <c r="E23" s="21">
        <v>315</v>
      </c>
      <c r="F23" s="21">
        <v>215</v>
      </c>
      <c r="G23" s="21">
        <v>127</v>
      </c>
      <c r="H23" s="21">
        <v>0</v>
      </c>
      <c r="I23" s="21">
        <v>0</v>
      </c>
      <c r="J23" s="21">
        <v>0</v>
      </c>
    </row>
    <row r="24" spans="1:10" ht="21.75" customHeight="1">
      <c r="A24" s="8" t="s">
        <v>16</v>
      </c>
      <c r="B24" s="21">
        <v>4451</v>
      </c>
      <c r="C24" s="21">
        <v>791</v>
      </c>
      <c r="D24" s="21">
        <v>1328</v>
      </c>
      <c r="E24" s="21">
        <v>637</v>
      </c>
      <c r="F24" s="21">
        <v>1011</v>
      </c>
      <c r="G24" s="21">
        <v>654</v>
      </c>
      <c r="H24" s="21">
        <v>0</v>
      </c>
      <c r="I24" s="21">
        <v>30</v>
      </c>
      <c r="J24" s="21">
        <v>0</v>
      </c>
    </row>
    <row r="25" spans="1:10" ht="21.75" customHeight="1">
      <c r="A25" s="8" t="s">
        <v>17</v>
      </c>
      <c r="B25" s="21">
        <v>8410</v>
      </c>
      <c r="C25" s="21">
        <v>1500</v>
      </c>
      <c r="D25" s="21">
        <v>2295</v>
      </c>
      <c r="E25" s="21">
        <v>1086</v>
      </c>
      <c r="F25" s="21">
        <v>1423</v>
      </c>
      <c r="G25" s="21">
        <v>2106</v>
      </c>
      <c r="H25" s="21">
        <v>0</v>
      </c>
      <c r="I25" s="21">
        <v>0</v>
      </c>
      <c r="J25" s="21">
        <v>0</v>
      </c>
    </row>
    <row r="26" spans="1:10" ht="21.75" customHeight="1">
      <c r="A26" s="8" t="s">
        <v>19</v>
      </c>
      <c r="B26" s="21">
        <v>4294</v>
      </c>
      <c r="C26" s="21">
        <v>715</v>
      </c>
      <c r="D26" s="21">
        <v>1108</v>
      </c>
      <c r="E26" s="21">
        <v>698</v>
      </c>
      <c r="F26" s="21">
        <v>1146</v>
      </c>
      <c r="G26" s="21">
        <v>565</v>
      </c>
      <c r="H26" s="21">
        <v>0</v>
      </c>
      <c r="I26" s="21">
        <v>62</v>
      </c>
      <c r="J26" s="21">
        <v>0</v>
      </c>
    </row>
    <row r="27" spans="1:10" ht="21.75" customHeight="1">
      <c r="A27" s="4" t="s">
        <v>21</v>
      </c>
      <c r="B27" s="3">
        <v>1511</v>
      </c>
      <c r="C27" s="3">
        <v>264</v>
      </c>
      <c r="D27" s="3">
        <v>601</v>
      </c>
      <c r="E27" s="3">
        <v>307</v>
      </c>
      <c r="F27" s="3">
        <v>192</v>
      </c>
      <c r="G27" s="3">
        <v>147</v>
      </c>
      <c r="H27" s="3">
        <v>0</v>
      </c>
      <c r="I27" s="3">
        <v>0</v>
      </c>
      <c r="J27" s="3">
        <v>0</v>
      </c>
    </row>
    <row r="28" spans="1:10" ht="21.75" customHeight="1">
      <c r="A28" s="8" t="s">
        <v>22</v>
      </c>
      <c r="B28" s="21">
        <v>1269</v>
      </c>
      <c r="C28" s="21">
        <v>229</v>
      </c>
      <c r="D28" s="21">
        <v>497</v>
      </c>
      <c r="E28" s="21">
        <v>237</v>
      </c>
      <c r="F28" s="21">
        <v>159</v>
      </c>
      <c r="G28" s="21">
        <v>147</v>
      </c>
      <c r="H28" s="21">
        <v>0</v>
      </c>
      <c r="I28" s="21">
        <v>0</v>
      </c>
      <c r="J28" s="3">
        <v>0</v>
      </c>
    </row>
    <row r="29" spans="1:10" ht="21.75" customHeight="1">
      <c r="A29" s="9" t="s">
        <v>23</v>
      </c>
      <c r="B29" s="29">
        <v>242</v>
      </c>
      <c r="C29" s="25">
        <v>35</v>
      </c>
      <c r="D29" s="25">
        <v>104</v>
      </c>
      <c r="E29" s="25">
        <v>70</v>
      </c>
      <c r="F29" s="25">
        <v>33</v>
      </c>
      <c r="G29" s="25">
        <v>0</v>
      </c>
      <c r="H29" s="25">
        <v>0</v>
      </c>
      <c r="I29" s="25">
        <v>0</v>
      </c>
      <c r="J29" s="63">
        <v>0</v>
      </c>
    </row>
    <row r="30" spans="1:10" ht="16.5" customHeight="1">
      <c r="A30" s="10" t="s">
        <v>165</v>
      </c>
      <c r="B30" s="7"/>
      <c r="C30" s="7"/>
      <c r="D30" s="7"/>
      <c r="E30" s="7"/>
      <c r="F30" s="7"/>
      <c r="G30" s="7"/>
      <c r="H30" s="7"/>
      <c r="I30" s="7"/>
      <c r="J30" s="5"/>
    </row>
    <row r="31" spans="1:10" ht="27.75" customHeight="1">
      <c r="A31" s="111" t="s">
        <v>166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27.75" customHeight="1">
      <c r="A32" s="110" t="s">
        <v>169</v>
      </c>
      <c r="B32" s="110"/>
      <c r="C32" s="110"/>
      <c r="D32" s="110"/>
      <c r="E32" s="110"/>
      <c r="F32" s="110"/>
      <c r="G32" s="110"/>
      <c r="H32" s="110"/>
      <c r="I32" s="110"/>
      <c r="J32" s="110"/>
    </row>
    <row r="33" ht="16.5">
      <c r="A33" s="10" t="s">
        <v>97</v>
      </c>
    </row>
  </sheetData>
  <sheetProtection/>
  <mergeCells count="5">
    <mergeCell ref="A1:J1"/>
    <mergeCell ref="A2:J2"/>
    <mergeCell ref="A3:J3"/>
    <mergeCell ref="A31:J31"/>
    <mergeCell ref="A32:J3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6.5"/>
  <cols>
    <col min="1" max="1" width="8.625" style="1" customWidth="1"/>
    <col min="2" max="2" width="8.125" style="1" customWidth="1"/>
    <col min="3" max="3" width="7.125" style="1" customWidth="1"/>
    <col min="4" max="4" width="8.125" style="1" customWidth="1"/>
    <col min="5" max="10" width="6.625" style="1" customWidth="1"/>
    <col min="11" max="11" width="5.25390625" style="1" customWidth="1"/>
    <col min="12" max="12" width="5.875" style="1" customWidth="1"/>
    <col min="13" max="14" width="7.125" style="1" customWidth="1"/>
    <col min="15" max="15" width="6.625" style="1" customWidth="1"/>
    <col min="16" max="16384" width="9.00390625" style="1" customWidth="1"/>
  </cols>
  <sheetData>
    <row r="1" spans="1:14" ht="24.75" customHeight="1">
      <c r="A1" s="88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0.25" customHeight="1">
      <c r="A2" s="90" t="s">
        <v>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ht="57" customHeight="1">
      <c r="A3" s="11"/>
      <c r="B3" s="12" t="s">
        <v>28</v>
      </c>
      <c r="C3" s="13" t="s">
        <v>27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50</v>
      </c>
      <c r="I3" s="13" t="s">
        <v>68</v>
      </c>
      <c r="J3" s="13" t="s">
        <v>63</v>
      </c>
      <c r="K3" s="13" t="s">
        <v>70</v>
      </c>
      <c r="L3" s="13" t="s">
        <v>71</v>
      </c>
      <c r="M3" s="13" t="s">
        <v>64</v>
      </c>
      <c r="N3" s="14" t="s">
        <v>96</v>
      </c>
      <c r="O3" s="34" t="s">
        <v>69</v>
      </c>
    </row>
    <row r="4" spans="1:15" ht="21.75" customHeight="1">
      <c r="A4" s="2" t="s">
        <v>28</v>
      </c>
      <c r="B4" s="72">
        <f>SUM(C4:O4)</f>
        <v>232750</v>
      </c>
      <c r="C4" s="3">
        <f aca="true" t="shared" si="0" ref="C4:N4">C5+C29</f>
        <v>15340</v>
      </c>
      <c r="D4" s="3">
        <f t="shared" si="0"/>
        <v>84150</v>
      </c>
      <c r="E4" s="3">
        <f t="shared" si="0"/>
        <v>54622</v>
      </c>
      <c r="F4" s="49">
        <f t="shared" si="0"/>
        <v>19843</v>
      </c>
      <c r="G4" s="49">
        <f t="shared" si="0"/>
        <v>19152</v>
      </c>
      <c r="H4" s="3">
        <f t="shared" si="0"/>
        <v>29514</v>
      </c>
      <c r="I4" s="3">
        <v>5649</v>
      </c>
      <c r="J4" s="17">
        <v>1203</v>
      </c>
      <c r="K4" s="17">
        <v>55</v>
      </c>
      <c r="L4" s="3">
        <v>74</v>
      </c>
      <c r="M4" s="3">
        <f t="shared" si="0"/>
        <v>3056</v>
      </c>
      <c r="N4" s="3">
        <f t="shared" si="0"/>
        <v>77</v>
      </c>
      <c r="O4" s="3">
        <v>15</v>
      </c>
    </row>
    <row r="5" spans="1:16" ht="21.75" customHeight="1">
      <c r="A5" s="52" t="s">
        <v>24</v>
      </c>
      <c r="B5" s="3">
        <f>SUM(C5:O5)</f>
        <v>231854</v>
      </c>
      <c r="C5" s="3">
        <f aca="true" t="shared" si="1" ref="C5:H5">SUM(C6:C28)</f>
        <v>15259</v>
      </c>
      <c r="D5" s="3">
        <f t="shared" si="1"/>
        <v>83765</v>
      </c>
      <c r="E5" s="3">
        <f t="shared" si="1"/>
        <v>54399</v>
      </c>
      <c r="F5" s="49">
        <f t="shared" si="1"/>
        <v>19744</v>
      </c>
      <c r="G5" s="49">
        <f t="shared" si="1"/>
        <v>19044</v>
      </c>
      <c r="H5" s="3">
        <f t="shared" si="1"/>
        <v>29514</v>
      </c>
      <c r="I5" s="3">
        <v>5649</v>
      </c>
      <c r="J5" s="17">
        <f>SUM(J6:J28)</f>
        <v>1203</v>
      </c>
      <c r="K5" s="17">
        <v>55</v>
      </c>
      <c r="L5" s="3">
        <v>74</v>
      </c>
      <c r="M5" s="3">
        <f>SUM(M6:M28)</f>
        <v>3056</v>
      </c>
      <c r="N5" s="3">
        <f>SUM(N6:N28)</f>
        <v>77</v>
      </c>
      <c r="O5" s="3">
        <v>15</v>
      </c>
      <c r="P5" s="15"/>
    </row>
    <row r="6" spans="1:16" ht="21.75" customHeight="1">
      <c r="A6" s="6" t="s">
        <v>25</v>
      </c>
      <c r="B6" s="21">
        <f>SUM(C6:O6)</f>
        <v>37105</v>
      </c>
      <c r="C6" s="45">
        <v>2699</v>
      </c>
      <c r="D6" s="21">
        <v>10693</v>
      </c>
      <c r="E6" s="21">
        <v>7502</v>
      </c>
      <c r="F6" s="46">
        <v>4511</v>
      </c>
      <c r="G6" s="46">
        <v>2887</v>
      </c>
      <c r="H6" s="21">
        <v>8002</v>
      </c>
      <c r="I6" s="22" t="s">
        <v>72</v>
      </c>
      <c r="J6" s="22">
        <v>364</v>
      </c>
      <c r="K6" s="22" t="s">
        <v>72</v>
      </c>
      <c r="L6" s="22" t="s">
        <v>72</v>
      </c>
      <c r="M6" s="23">
        <v>447</v>
      </c>
      <c r="N6" s="22">
        <v>0</v>
      </c>
      <c r="O6" s="22">
        <v>0</v>
      </c>
      <c r="P6" s="15"/>
    </row>
    <row r="7" spans="1:16" ht="21.75" customHeight="1">
      <c r="A7" s="6" t="s">
        <v>26</v>
      </c>
      <c r="B7" s="21">
        <f aca="true" t="shared" si="2" ref="B7:B28">SUM(C7:O7)</f>
        <v>16147</v>
      </c>
      <c r="C7" s="45">
        <v>1130</v>
      </c>
      <c r="D7" s="21">
        <v>5871</v>
      </c>
      <c r="E7" s="21">
        <v>4222</v>
      </c>
      <c r="F7" s="46">
        <v>1178</v>
      </c>
      <c r="G7" s="46">
        <v>1715</v>
      </c>
      <c r="H7" s="21">
        <v>1632</v>
      </c>
      <c r="I7" s="22" t="s">
        <v>72</v>
      </c>
      <c r="J7" s="22">
        <v>133</v>
      </c>
      <c r="K7" s="22" t="s">
        <v>72</v>
      </c>
      <c r="L7" s="22" t="s">
        <v>72</v>
      </c>
      <c r="M7" s="23">
        <v>266</v>
      </c>
      <c r="N7" s="22">
        <v>0</v>
      </c>
      <c r="O7" s="22">
        <v>0</v>
      </c>
      <c r="P7" s="15"/>
    </row>
    <row r="8" spans="1:16" ht="21.75" customHeight="1">
      <c r="A8" s="8" t="s">
        <v>0</v>
      </c>
      <c r="B8" s="21">
        <f t="shared" si="2"/>
        <v>30140</v>
      </c>
      <c r="C8" s="45">
        <v>2093</v>
      </c>
      <c r="D8" s="21">
        <v>12836</v>
      </c>
      <c r="E8" s="21">
        <v>8053</v>
      </c>
      <c r="F8" s="46">
        <v>2097</v>
      </c>
      <c r="G8" s="46">
        <v>1553</v>
      </c>
      <c r="H8" s="21">
        <v>3156</v>
      </c>
      <c r="I8" s="22" t="s">
        <v>72</v>
      </c>
      <c r="J8" s="22">
        <v>13</v>
      </c>
      <c r="K8" s="22" t="s">
        <v>72</v>
      </c>
      <c r="L8" s="22" t="s">
        <v>72</v>
      </c>
      <c r="M8" s="23">
        <v>247</v>
      </c>
      <c r="N8" s="21">
        <v>77</v>
      </c>
      <c r="O8" s="21">
        <v>15</v>
      </c>
      <c r="P8" s="15"/>
    </row>
    <row r="9" spans="1:16" ht="21.75" customHeight="1">
      <c r="A9" s="8" t="s">
        <v>1</v>
      </c>
      <c r="B9" s="21">
        <f t="shared" si="2"/>
        <v>4513</v>
      </c>
      <c r="C9" s="47">
        <v>278</v>
      </c>
      <c r="D9" s="21">
        <v>1756</v>
      </c>
      <c r="E9" s="21">
        <v>1222</v>
      </c>
      <c r="F9" s="46">
        <v>277</v>
      </c>
      <c r="G9" s="46">
        <v>520</v>
      </c>
      <c r="H9" s="21">
        <v>335</v>
      </c>
      <c r="I9" s="22" t="s">
        <v>72</v>
      </c>
      <c r="J9" s="22">
        <v>0</v>
      </c>
      <c r="K9" s="22" t="s">
        <v>72</v>
      </c>
      <c r="L9" s="22" t="s">
        <v>72</v>
      </c>
      <c r="M9" s="23">
        <v>125</v>
      </c>
      <c r="N9" s="22">
        <v>0</v>
      </c>
      <c r="O9" s="22">
        <v>0</v>
      </c>
      <c r="P9" s="15"/>
    </row>
    <row r="10" spans="1:16" ht="21.75" customHeight="1">
      <c r="A10" s="8" t="s">
        <v>2</v>
      </c>
      <c r="B10" s="21">
        <f t="shared" si="2"/>
        <v>15279</v>
      </c>
      <c r="C10" s="47">
        <v>966</v>
      </c>
      <c r="D10" s="21">
        <v>5672</v>
      </c>
      <c r="E10" s="21">
        <v>4025</v>
      </c>
      <c r="F10" s="46">
        <v>1057</v>
      </c>
      <c r="G10" s="46">
        <v>1305</v>
      </c>
      <c r="H10" s="21">
        <v>1849</v>
      </c>
      <c r="I10" s="22" t="s">
        <v>72</v>
      </c>
      <c r="J10" s="22">
        <v>79</v>
      </c>
      <c r="K10" s="22" t="s">
        <v>72</v>
      </c>
      <c r="L10" s="22" t="s">
        <v>72</v>
      </c>
      <c r="M10" s="23">
        <v>326</v>
      </c>
      <c r="N10" s="22">
        <v>0</v>
      </c>
      <c r="O10" s="22">
        <v>0</v>
      </c>
      <c r="P10" s="15"/>
    </row>
    <row r="11" spans="1:16" ht="21.75" customHeight="1">
      <c r="A11" s="8" t="s">
        <v>3</v>
      </c>
      <c r="B11" s="21">
        <f t="shared" si="2"/>
        <v>4015</v>
      </c>
      <c r="C11" s="47">
        <v>296</v>
      </c>
      <c r="D11" s="21">
        <v>1653</v>
      </c>
      <c r="E11" s="21">
        <v>1039</v>
      </c>
      <c r="F11" s="46">
        <v>198</v>
      </c>
      <c r="G11" s="46">
        <v>303</v>
      </c>
      <c r="H11" s="21">
        <v>455</v>
      </c>
      <c r="I11" s="22" t="s">
        <v>72</v>
      </c>
      <c r="J11" s="22">
        <v>0</v>
      </c>
      <c r="K11" s="22" t="s">
        <v>72</v>
      </c>
      <c r="L11" s="22" t="s">
        <v>72</v>
      </c>
      <c r="M11" s="23">
        <v>71</v>
      </c>
      <c r="N11" s="22">
        <v>0</v>
      </c>
      <c r="O11" s="22">
        <v>0</v>
      </c>
      <c r="P11" s="15"/>
    </row>
    <row r="12" spans="1:16" ht="21.75" customHeight="1">
      <c r="A12" s="8" t="s">
        <v>4</v>
      </c>
      <c r="B12" s="21">
        <f t="shared" si="2"/>
        <v>5468</v>
      </c>
      <c r="C12" s="47">
        <v>262</v>
      </c>
      <c r="D12" s="21">
        <v>2404</v>
      </c>
      <c r="E12" s="21">
        <v>1319</v>
      </c>
      <c r="F12" s="46">
        <v>658</v>
      </c>
      <c r="G12" s="46">
        <v>479</v>
      </c>
      <c r="H12" s="21">
        <v>323</v>
      </c>
      <c r="I12" s="22" t="s">
        <v>72</v>
      </c>
      <c r="J12" s="22">
        <v>0</v>
      </c>
      <c r="K12" s="22" t="s">
        <v>72</v>
      </c>
      <c r="L12" s="22" t="s">
        <v>72</v>
      </c>
      <c r="M12" s="23">
        <v>23</v>
      </c>
      <c r="N12" s="22">
        <v>0</v>
      </c>
      <c r="O12" s="22">
        <v>0</v>
      </c>
      <c r="P12" s="15"/>
    </row>
    <row r="13" spans="1:16" ht="21.75" customHeight="1">
      <c r="A13" s="8" t="s">
        <v>5</v>
      </c>
      <c r="B13" s="21">
        <f t="shared" si="2"/>
        <v>12527</v>
      </c>
      <c r="C13" s="47">
        <v>469</v>
      </c>
      <c r="D13" s="21">
        <v>5343</v>
      </c>
      <c r="E13" s="21">
        <v>3657</v>
      </c>
      <c r="F13" s="46">
        <v>994</v>
      </c>
      <c r="G13" s="46">
        <v>1046</v>
      </c>
      <c r="H13" s="21">
        <v>650</v>
      </c>
      <c r="I13" s="22" t="s">
        <v>72</v>
      </c>
      <c r="J13" s="22">
        <v>108</v>
      </c>
      <c r="K13" s="22" t="s">
        <v>72</v>
      </c>
      <c r="L13" s="22" t="s">
        <v>72</v>
      </c>
      <c r="M13" s="23">
        <v>260</v>
      </c>
      <c r="N13" s="22">
        <v>0</v>
      </c>
      <c r="O13" s="22">
        <v>0</v>
      </c>
      <c r="P13" s="15"/>
    </row>
    <row r="14" spans="1:16" ht="21.75" customHeight="1">
      <c r="A14" s="8" t="s">
        <v>6</v>
      </c>
      <c r="B14" s="21">
        <f t="shared" si="2"/>
        <v>11484</v>
      </c>
      <c r="C14" s="47">
        <v>809</v>
      </c>
      <c r="D14" s="21">
        <v>4630</v>
      </c>
      <c r="E14" s="21">
        <v>3224</v>
      </c>
      <c r="F14" s="46">
        <v>673</v>
      </c>
      <c r="G14" s="46">
        <v>1216</v>
      </c>
      <c r="H14" s="21">
        <v>655</v>
      </c>
      <c r="I14" s="22" t="s">
        <v>72</v>
      </c>
      <c r="J14" s="22">
        <v>95</v>
      </c>
      <c r="K14" s="22" t="s">
        <v>72</v>
      </c>
      <c r="L14" s="22" t="s">
        <v>72</v>
      </c>
      <c r="M14" s="23">
        <v>182</v>
      </c>
      <c r="N14" s="22">
        <v>0</v>
      </c>
      <c r="O14" s="22">
        <v>0</v>
      </c>
      <c r="P14" s="15"/>
    </row>
    <row r="15" spans="1:16" ht="21.75" customHeight="1">
      <c r="A15" s="8" t="s">
        <v>7</v>
      </c>
      <c r="B15" s="21">
        <f t="shared" si="2"/>
        <v>5340</v>
      </c>
      <c r="C15" s="47">
        <v>311</v>
      </c>
      <c r="D15" s="21">
        <v>2622</v>
      </c>
      <c r="E15" s="21">
        <v>1417</v>
      </c>
      <c r="F15" s="46">
        <v>352</v>
      </c>
      <c r="G15" s="46">
        <v>371</v>
      </c>
      <c r="H15" s="21">
        <v>170</v>
      </c>
      <c r="I15" s="22" t="s">
        <v>72</v>
      </c>
      <c r="J15" s="22">
        <v>0</v>
      </c>
      <c r="K15" s="22" t="s">
        <v>72</v>
      </c>
      <c r="L15" s="22" t="s">
        <v>72</v>
      </c>
      <c r="M15" s="23">
        <v>97</v>
      </c>
      <c r="N15" s="22">
        <v>0</v>
      </c>
      <c r="O15" s="22">
        <v>0</v>
      </c>
      <c r="P15" s="15"/>
    </row>
    <row r="16" spans="1:16" ht="21.75" customHeight="1">
      <c r="A16" s="8" t="s">
        <v>8</v>
      </c>
      <c r="B16" s="21">
        <f t="shared" si="2"/>
        <v>6924</v>
      </c>
      <c r="C16" s="47">
        <v>488</v>
      </c>
      <c r="D16" s="21">
        <v>2907</v>
      </c>
      <c r="E16" s="21">
        <v>1754</v>
      </c>
      <c r="F16" s="46">
        <v>656</v>
      </c>
      <c r="G16" s="46">
        <v>560</v>
      </c>
      <c r="H16" s="21">
        <v>518</v>
      </c>
      <c r="I16" s="22" t="s">
        <v>72</v>
      </c>
      <c r="J16" s="22">
        <v>0</v>
      </c>
      <c r="K16" s="22" t="s">
        <v>72</v>
      </c>
      <c r="L16" s="22" t="s">
        <v>72</v>
      </c>
      <c r="M16" s="23">
        <v>41</v>
      </c>
      <c r="N16" s="22">
        <v>0</v>
      </c>
      <c r="O16" s="22">
        <v>0</v>
      </c>
      <c r="P16" s="15"/>
    </row>
    <row r="17" spans="1:16" ht="21.75" customHeight="1">
      <c r="A17" s="8" t="s">
        <v>9</v>
      </c>
      <c r="B17" s="21">
        <f t="shared" si="2"/>
        <v>5110</v>
      </c>
      <c r="C17" s="47">
        <v>326</v>
      </c>
      <c r="D17" s="21">
        <v>2527</v>
      </c>
      <c r="E17" s="21">
        <v>1099</v>
      </c>
      <c r="F17" s="46">
        <v>233</v>
      </c>
      <c r="G17" s="46">
        <v>315</v>
      </c>
      <c r="H17" s="21">
        <v>564</v>
      </c>
      <c r="I17" s="22" t="s">
        <v>72</v>
      </c>
      <c r="J17" s="22">
        <v>0</v>
      </c>
      <c r="K17" s="22" t="s">
        <v>72</v>
      </c>
      <c r="L17" s="22" t="s">
        <v>72</v>
      </c>
      <c r="M17" s="23">
        <v>46</v>
      </c>
      <c r="N17" s="22">
        <v>0</v>
      </c>
      <c r="O17" s="22">
        <v>0</v>
      </c>
      <c r="P17" s="15"/>
    </row>
    <row r="18" spans="1:16" ht="21.75" customHeight="1">
      <c r="A18" s="8" t="s">
        <v>10</v>
      </c>
      <c r="B18" s="21">
        <f t="shared" si="2"/>
        <v>11213</v>
      </c>
      <c r="C18" s="47">
        <v>993</v>
      </c>
      <c r="D18" s="21">
        <v>4003</v>
      </c>
      <c r="E18" s="21">
        <v>2186</v>
      </c>
      <c r="F18" s="46">
        <v>1003</v>
      </c>
      <c r="G18" s="46">
        <v>1103</v>
      </c>
      <c r="H18" s="21">
        <v>1752</v>
      </c>
      <c r="I18" s="22" t="s">
        <v>72</v>
      </c>
      <c r="J18" s="22">
        <v>121</v>
      </c>
      <c r="K18" s="22" t="s">
        <v>72</v>
      </c>
      <c r="L18" s="22" t="s">
        <v>72</v>
      </c>
      <c r="M18" s="23">
        <v>52</v>
      </c>
      <c r="N18" s="22">
        <v>0</v>
      </c>
      <c r="O18" s="22">
        <v>0</v>
      </c>
      <c r="P18" s="15"/>
    </row>
    <row r="19" spans="1:16" ht="21.75" customHeight="1">
      <c r="A19" s="8" t="s">
        <v>11</v>
      </c>
      <c r="B19" s="21">
        <f t="shared" si="2"/>
        <v>10215</v>
      </c>
      <c r="C19" s="47">
        <v>712</v>
      </c>
      <c r="D19" s="21">
        <v>4091</v>
      </c>
      <c r="E19" s="21">
        <v>2722</v>
      </c>
      <c r="F19" s="46">
        <v>519</v>
      </c>
      <c r="G19" s="46">
        <v>1001</v>
      </c>
      <c r="H19" s="21">
        <v>1081</v>
      </c>
      <c r="I19" s="22" t="s">
        <v>72</v>
      </c>
      <c r="J19" s="22">
        <v>0</v>
      </c>
      <c r="K19" s="22" t="s">
        <v>72</v>
      </c>
      <c r="L19" s="22" t="s">
        <v>72</v>
      </c>
      <c r="M19" s="23">
        <v>89</v>
      </c>
      <c r="N19" s="22">
        <v>0</v>
      </c>
      <c r="O19" s="22">
        <v>0</v>
      </c>
      <c r="P19" s="15"/>
    </row>
    <row r="20" spans="1:16" ht="21.75" customHeight="1">
      <c r="A20" s="8" t="s">
        <v>12</v>
      </c>
      <c r="B20" s="21">
        <f t="shared" si="2"/>
        <v>8900</v>
      </c>
      <c r="C20" s="47">
        <v>546</v>
      </c>
      <c r="D20" s="21">
        <v>3576</v>
      </c>
      <c r="E20" s="21">
        <v>2251</v>
      </c>
      <c r="F20" s="46">
        <v>503</v>
      </c>
      <c r="G20" s="46">
        <v>881</v>
      </c>
      <c r="H20" s="21">
        <v>1074</v>
      </c>
      <c r="I20" s="22" t="s">
        <v>72</v>
      </c>
      <c r="J20" s="22">
        <v>0</v>
      </c>
      <c r="K20" s="22" t="s">
        <v>72</v>
      </c>
      <c r="L20" s="22" t="s">
        <v>72</v>
      </c>
      <c r="M20" s="23">
        <v>69</v>
      </c>
      <c r="N20" s="22">
        <v>0</v>
      </c>
      <c r="O20" s="22">
        <v>0</v>
      </c>
      <c r="P20" s="15"/>
    </row>
    <row r="21" spans="1:16" ht="21.75" customHeight="1">
      <c r="A21" s="8" t="s">
        <v>13</v>
      </c>
      <c r="B21" s="21">
        <f t="shared" si="2"/>
        <v>2955</v>
      </c>
      <c r="C21" s="47">
        <v>117</v>
      </c>
      <c r="D21" s="21">
        <v>1407</v>
      </c>
      <c r="E21" s="21">
        <v>726</v>
      </c>
      <c r="F21" s="46">
        <v>148</v>
      </c>
      <c r="G21" s="46">
        <v>392</v>
      </c>
      <c r="H21" s="21">
        <v>135</v>
      </c>
      <c r="I21" s="22" t="s">
        <v>72</v>
      </c>
      <c r="J21" s="22">
        <v>0</v>
      </c>
      <c r="K21" s="22" t="s">
        <v>72</v>
      </c>
      <c r="L21" s="22" t="s">
        <v>72</v>
      </c>
      <c r="M21" s="23">
        <v>30</v>
      </c>
      <c r="N21" s="22">
        <v>0</v>
      </c>
      <c r="O21" s="22">
        <v>0</v>
      </c>
      <c r="P21" s="15"/>
    </row>
    <row r="22" spans="1:16" ht="21.75" customHeight="1">
      <c r="A22" s="8" t="s">
        <v>14</v>
      </c>
      <c r="B22" s="21">
        <f t="shared" si="2"/>
        <v>4134</v>
      </c>
      <c r="C22" s="47">
        <v>228</v>
      </c>
      <c r="D22" s="21">
        <v>1689</v>
      </c>
      <c r="E22" s="21">
        <v>944</v>
      </c>
      <c r="F22" s="46">
        <v>404</v>
      </c>
      <c r="G22" s="46">
        <v>360</v>
      </c>
      <c r="H22" s="21">
        <v>399</v>
      </c>
      <c r="I22" s="22" t="s">
        <v>72</v>
      </c>
      <c r="J22" s="22">
        <v>42</v>
      </c>
      <c r="K22" s="22" t="s">
        <v>72</v>
      </c>
      <c r="L22" s="22" t="s">
        <v>72</v>
      </c>
      <c r="M22" s="23">
        <v>68</v>
      </c>
      <c r="N22" s="22">
        <v>0</v>
      </c>
      <c r="O22" s="22">
        <v>0</v>
      </c>
      <c r="P22" s="15"/>
    </row>
    <row r="23" spans="1:16" ht="21.75" customHeight="1">
      <c r="A23" s="8" t="s">
        <v>15</v>
      </c>
      <c r="B23" s="21">
        <f t="shared" si="2"/>
        <v>1118</v>
      </c>
      <c r="C23" s="47">
        <v>43</v>
      </c>
      <c r="D23" s="21">
        <v>561</v>
      </c>
      <c r="E23" s="21">
        <v>302</v>
      </c>
      <c r="F23" s="46">
        <v>98</v>
      </c>
      <c r="G23" s="46">
        <v>114</v>
      </c>
      <c r="H23" s="21">
        <v>0</v>
      </c>
      <c r="I23" s="22" t="s">
        <v>72</v>
      </c>
      <c r="J23" s="22">
        <v>0</v>
      </c>
      <c r="K23" s="22" t="s">
        <v>72</v>
      </c>
      <c r="L23" s="22" t="s">
        <v>72</v>
      </c>
      <c r="M23" s="23">
        <v>0</v>
      </c>
      <c r="N23" s="22">
        <v>0</v>
      </c>
      <c r="O23" s="22">
        <v>0</v>
      </c>
      <c r="P23" s="15"/>
    </row>
    <row r="24" spans="1:16" ht="21.75" customHeight="1">
      <c r="A24" s="8" t="s">
        <v>16</v>
      </c>
      <c r="B24" s="21">
        <f t="shared" si="2"/>
        <v>3841</v>
      </c>
      <c r="C24" s="47">
        <v>246</v>
      </c>
      <c r="D24" s="21">
        <v>1273</v>
      </c>
      <c r="E24" s="21">
        <v>859</v>
      </c>
      <c r="F24" s="46">
        <v>477</v>
      </c>
      <c r="G24" s="46">
        <v>369</v>
      </c>
      <c r="H24" s="21">
        <v>542</v>
      </c>
      <c r="I24" s="22" t="s">
        <v>72</v>
      </c>
      <c r="J24" s="22">
        <v>0</v>
      </c>
      <c r="K24" s="22" t="s">
        <v>72</v>
      </c>
      <c r="L24" s="22" t="s">
        <v>72</v>
      </c>
      <c r="M24" s="23">
        <v>75</v>
      </c>
      <c r="N24" s="22">
        <v>0</v>
      </c>
      <c r="O24" s="22">
        <v>0</v>
      </c>
      <c r="P24" s="15"/>
    </row>
    <row r="25" spans="1:16" ht="21.75" customHeight="1">
      <c r="A25" s="8" t="s">
        <v>17</v>
      </c>
      <c r="B25" s="21">
        <f t="shared" si="2"/>
        <v>5003</v>
      </c>
      <c r="C25" s="47">
        <v>435</v>
      </c>
      <c r="D25" s="21">
        <v>1291</v>
      </c>
      <c r="E25" s="21">
        <v>958</v>
      </c>
      <c r="F25" s="46">
        <v>635</v>
      </c>
      <c r="G25" s="46">
        <v>258</v>
      </c>
      <c r="H25" s="21">
        <v>1365</v>
      </c>
      <c r="I25" s="22" t="s">
        <v>72</v>
      </c>
      <c r="J25" s="22">
        <v>0</v>
      </c>
      <c r="K25" s="22" t="s">
        <v>72</v>
      </c>
      <c r="L25" s="22" t="s">
        <v>72</v>
      </c>
      <c r="M25" s="23">
        <v>61</v>
      </c>
      <c r="N25" s="22">
        <v>0</v>
      </c>
      <c r="O25" s="22">
        <v>0</v>
      </c>
      <c r="P25" s="15"/>
    </row>
    <row r="26" spans="1:16" ht="21.75" customHeight="1">
      <c r="A26" s="8" t="s">
        <v>18</v>
      </c>
      <c r="B26" s="21">
        <f t="shared" si="2"/>
        <v>12337</v>
      </c>
      <c r="C26" s="47">
        <v>939</v>
      </c>
      <c r="D26" s="21">
        <v>3388</v>
      </c>
      <c r="E26" s="21">
        <v>2314</v>
      </c>
      <c r="F26" s="46">
        <v>1023</v>
      </c>
      <c r="G26" s="46">
        <v>1064</v>
      </c>
      <c r="H26" s="21">
        <v>3291</v>
      </c>
      <c r="I26" s="22" t="s">
        <v>72</v>
      </c>
      <c r="J26" s="22">
        <v>113</v>
      </c>
      <c r="K26" s="22" t="s">
        <v>72</v>
      </c>
      <c r="L26" s="22" t="s">
        <v>72</v>
      </c>
      <c r="M26" s="23">
        <v>205</v>
      </c>
      <c r="N26" s="22">
        <v>0</v>
      </c>
      <c r="O26" s="22">
        <v>0</v>
      </c>
      <c r="P26" s="15"/>
    </row>
    <row r="27" spans="1:16" ht="21.75" customHeight="1">
      <c r="A27" s="8" t="s">
        <v>19</v>
      </c>
      <c r="B27" s="21">
        <f t="shared" si="2"/>
        <v>3815</v>
      </c>
      <c r="C27" s="47">
        <v>316</v>
      </c>
      <c r="D27" s="21">
        <v>948</v>
      </c>
      <c r="E27" s="21">
        <v>679</v>
      </c>
      <c r="F27" s="46">
        <v>656</v>
      </c>
      <c r="G27" s="46">
        <v>705</v>
      </c>
      <c r="H27" s="21">
        <v>391</v>
      </c>
      <c r="I27" s="22" t="s">
        <v>72</v>
      </c>
      <c r="J27" s="22">
        <v>19</v>
      </c>
      <c r="K27" s="22" t="s">
        <v>72</v>
      </c>
      <c r="L27" s="22" t="s">
        <v>72</v>
      </c>
      <c r="M27" s="23">
        <v>101</v>
      </c>
      <c r="N27" s="22">
        <v>0</v>
      </c>
      <c r="O27" s="22">
        <v>0</v>
      </c>
      <c r="P27" s="15"/>
    </row>
    <row r="28" spans="1:16" ht="21.75" customHeight="1">
      <c r="A28" s="8" t="s">
        <v>20</v>
      </c>
      <c r="B28" s="21">
        <f t="shared" si="2"/>
        <v>8493</v>
      </c>
      <c r="C28" s="47">
        <v>557</v>
      </c>
      <c r="D28" s="21">
        <v>2624</v>
      </c>
      <c r="E28" s="21">
        <v>1925</v>
      </c>
      <c r="F28" s="46">
        <v>1394</v>
      </c>
      <c r="G28" s="46">
        <v>527</v>
      </c>
      <c r="H28" s="21">
        <v>1175</v>
      </c>
      <c r="I28" s="22" t="s">
        <v>72</v>
      </c>
      <c r="J28" s="22">
        <v>116</v>
      </c>
      <c r="K28" s="22" t="s">
        <v>72</v>
      </c>
      <c r="L28" s="22" t="s">
        <v>72</v>
      </c>
      <c r="M28" s="23">
        <v>175</v>
      </c>
      <c r="N28" s="22">
        <v>0</v>
      </c>
      <c r="O28" s="22">
        <v>0</v>
      </c>
      <c r="P28" s="15"/>
    </row>
    <row r="29" spans="1:16" ht="21.75" customHeight="1">
      <c r="A29" s="4" t="s">
        <v>21</v>
      </c>
      <c r="B29" s="3">
        <f>SUM(C29:O29)</f>
        <v>896</v>
      </c>
      <c r="C29" s="48">
        <f>SUM(C30:C31)</f>
        <v>81</v>
      </c>
      <c r="D29" s="3">
        <v>385</v>
      </c>
      <c r="E29" s="3">
        <v>223</v>
      </c>
      <c r="F29" s="49">
        <f>SUM(F30:F31)</f>
        <v>99</v>
      </c>
      <c r="G29" s="49">
        <f>SUM(G30:G31)</f>
        <v>108</v>
      </c>
      <c r="H29" s="3">
        <v>0</v>
      </c>
      <c r="I29" s="17" t="s">
        <v>72</v>
      </c>
      <c r="J29" s="17">
        <v>0</v>
      </c>
      <c r="K29" s="17" t="s">
        <v>72</v>
      </c>
      <c r="L29" s="17" t="s">
        <v>72</v>
      </c>
      <c r="M29" s="17">
        <f>M30+M31</f>
        <v>0</v>
      </c>
      <c r="N29" s="17">
        <v>0</v>
      </c>
      <c r="O29" s="17">
        <v>0</v>
      </c>
      <c r="P29" s="15"/>
    </row>
    <row r="30" spans="1:16" ht="21.75" customHeight="1">
      <c r="A30" s="8" t="s">
        <v>22</v>
      </c>
      <c r="B30" s="21">
        <f>SUM(C30:O30)</f>
        <v>749</v>
      </c>
      <c r="C30" s="47">
        <v>68</v>
      </c>
      <c r="D30" s="21">
        <v>313</v>
      </c>
      <c r="E30" s="21">
        <v>187</v>
      </c>
      <c r="F30" s="46">
        <v>73</v>
      </c>
      <c r="G30" s="46">
        <v>108</v>
      </c>
      <c r="H30" s="21">
        <v>0</v>
      </c>
      <c r="I30" s="22" t="s">
        <v>72</v>
      </c>
      <c r="J30" s="22">
        <v>0</v>
      </c>
      <c r="K30" s="22" t="s">
        <v>72</v>
      </c>
      <c r="L30" s="22" t="s">
        <v>72</v>
      </c>
      <c r="M30" s="23">
        <v>0</v>
      </c>
      <c r="N30" s="22">
        <v>0</v>
      </c>
      <c r="O30" s="22">
        <v>0</v>
      </c>
      <c r="P30" s="15"/>
    </row>
    <row r="31" spans="1:16" ht="21.75" customHeight="1">
      <c r="A31" s="9" t="s">
        <v>23</v>
      </c>
      <c r="B31" s="29">
        <f>SUM(C31:O31)</f>
        <v>147</v>
      </c>
      <c r="C31" s="50">
        <v>13</v>
      </c>
      <c r="D31" s="25">
        <v>72</v>
      </c>
      <c r="E31" s="25">
        <v>36</v>
      </c>
      <c r="F31" s="51">
        <v>26</v>
      </c>
      <c r="G31" s="51">
        <v>0</v>
      </c>
      <c r="H31" s="25">
        <v>0</v>
      </c>
      <c r="I31" s="27" t="s">
        <v>72</v>
      </c>
      <c r="J31" s="27">
        <v>0</v>
      </c>
      <c r="K31" s="27" t="s">
        <v>72</v>
      </c>
      <c r="L31" s="27" t="s">
        <v>72</v>
      </c>
      <c r="M31" s="28">
        <v>0</v>
      </c>
      <c r="N31" s="27">
        <v>0</v>
      </c>
      <c r="O31" s="27">
        <v>0</v>
      </c>
      <c r="P31" s="15"/>
    </row>
    <row r="32" spans="1:14" ht="21.75" customHeight="1">
      <c r="A32" s="10" t="s">
        <v>65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ht="16.5">
      <c r="A33" s="10" t="s">
        <v>94</v>
      </c>
    </row>
  </sheetData>
  <sheetProtection/>
  <mergeCells count="2">
    <mergeCell ref="A1:N1"/>
    <mergeCell ref="A2:N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6.5"/>
  <cols>
    <col min="1" max="1" width="8.625" style="30" customWidth="1"/>
    <col min="2" max="2" width="8.125" style="30" customWidth="1"/>
    <col min="3" max="8" width="6.625" style="30" customWidth="1"/>
    <col min="9" max="10" width="5.625" style="30" customWidth="1"/>
    <col min="11" max="12" width="5.125" style="30" customWidth="1"/>
    <col min="13" max="15" width="6.625" style="30" customWidth="1"/>
    <col min="16" max="16384" width="9.00390625" style="30" customWidth="1"/>
  </cols>
  <sheetData>
    <row r="1" spans="1:14" ht="24.75" customHeight="1">
      <c r="A1" s="93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0.25" customHeight="1">
      <c r="A2" s="95">
        <v>84</v>
      </c>
      <c r="B2" s="95"/>
      <c r="C2" s="95"/>
      <c r="D2" s="95"/>
      <c r="E2" s="95"/>
      <c r="F2" s="95"/>
      <c r="G2" s="96" t="str">
        <f>"SY"&amp;A2+1911&amp;"-"&amp;A2+1912</f>
        <v>SY1995-1996</v>
      </c>
      <c r="H2" s="96"/>
      <c r="I2" s="96"/>
      <c r="J2" s="96"/>
      <c r="K2" s="96"/>
      <c r="L2" s="96"/>
      <c r="M2" s="96"/>
      <c r="N2" s="96"/>
    </row>
    <row r="3" spans="1:15" ht="54.75" customHeight="1">
      <c r="A3" s="31"/>
      <c r="B3" s="32" t="s">
        <v>28</v>
      </c>
      <c r="C3" s="33" t="s">
        <v>27</v>
      </c>
      <c r="D3" s="33" t="s">
        <v>44</v>
      </c>
      <c r="E3" s="33" t="s">
        <v>45</v>
      </c>
      <c r="F3" s="33" t="s">
        <v>46</v>
      </c>
      <c r="G3" s="33" t="s">
        <v>47</v>
      </c>
      <c r="H3" s="33" t="s">
        <v>50</v>
      </c>
      <c r="I3" s="33" t="s">
        <v>68</v>
      </c>
      <c r="J3" s="33" t="s">
        <v>63</v>
      </c>
      <c r="K3" s="33" t="s">
        <v>70</v>
      </c>
      <c r="L3" s="33" t="s">
        <v>71</v>
      </c>
      <c r="M3" s="33" t="s">
        <v>89</v>
      </c>
      <c r="N3" s="34" t="s">
        <v>49</v>
      </c>
      <c r="O3" s="34" t="s">
        <v>69</v>
      </c>
    </row>
    <row r="4" spans="1:16" ht="21.75" customHeight="1">
      <c r="A4" s="35" t="s">
        <v>28</v>
      </c>
      <c r="B4" s="72">
        <f>SUM(C4:O4)</f>
        <v>241341</v>
      </c>
      <c r="C4" s="17">
        <f aca="true" t="shared" si="0" ref="C4:N4">C5+C29</f>
        <v>16129</v>
      </c>
      <c r="D4" s="17">
        <f t="shared" si="0"/>
        <v>87934</v>
      </c>
      <c r="E4" s="17">
        <f t="shared" si="0"/>
        <v>55201</v>
      </c>
      <c r="F4" s="17">
        <f t="shared" si="0"/>
        <v>21361</v>
      </c>
      <c r="G4" s="17">
        <f t="shared" si="0"/>
        <v>19660</v>
      </c>
      <c r="H4" s="17">
        <f t="shared" si="0"/>
        <v>31195</v>
      </c>
      <c r="I4" s="17">
        <v>5153</v>
      </c>
      <c r="J4" s="17">
        <v>1324</v>
      </c>
      <c r="K4" s="17">
        <v>45</v>
      </c>
      <c r="L4" s="17">
        <v>80</v>
      </c>
      <c r="M4" s="17">
        <f t="shared" si="0"/>
        <v>3162</v>
      </c>
      <c r="N4" s="17">
        <f t="shared" si="0"/>
        <v>82</v>
      </c>
      <c r="O4" s="17">
        <v>15</v>
      </c>
      <c r="P4" s="55"/>
    </row>
    <row r="5" spans="1:17" ht="21.75" customHeight="1">
      <c r="A5" s="56" t="s">
        <v>24</v>
      </c>
      <c r="B5" s="42">
        <f>SUM(C5:O5)</f>
        <v>240447</v>
      </c>
      <c r="C5" s="17">
        <f aca="true" t="shared" si="1" ref="C5:N5">SUM(C6:C28)</f>
        <v>16054</v>
      </c>
      <c r="D5" s="17">
        <f t="shared" si="1"/>
        <v>87554</v>
      </c>
      <c r="E5" s="17">
        <f t="shared" si="1"/>
        <v>54970</v>
      </c>
      <c r="F5" s="17">
        <f t="shared" si="1"/>
        <v>21263</v>
      </c>
      <c r="G5" s="17">
        <f t="shared" si="1"/>
        <v>19550</v>
      </c>
      <c r="H5" s="17">
        <f t="shared" si="1"/>
        <v>31195</v>
      </c>
      <c r="I5" s="17">
        <v>5153</v>
      </c>
      <c r="J5" s="17">
        <f>SUM(J6:J28)</f>
        <v>1324</v>
      </c>
      <c r="K5" s="17">
        <v>45</v>
      </c>
      <c r="L5" s="17">
        <v>80</v>
      </c>
      <c r="M5" s="17">
        <f t="shared" si="1"/>
        <v>3162</v>
      </c>
      <c r="N5" s="17">
        <f t="shared" si="1"/>
        <v>82</v>
      </c>
      <c r="O5" s="17">
        <v>15</v>
      </c>
      <c r="P5" s="17"/>
      <c r="Q5" s="37"/>
    </row>
    <row r="6" spans="1:17" ht="21.75" customHeight="1">
      <c r="A6" s="38" t="s">
        <v>25</v>
      </c>
      <c r="B6" s="22">
        <f>SUM(C6:O6)</f>
        <v>37646</v>
      </c>
      <c r="C6" s="45">
        <v>2605</v>
      </c>
      <c r="D6" s="22">
        <v>10830</v>
      </c>
      <c r="E6" s="22">
        <v>7574</v>
      </c>
      <c r="F6" s="22">
        <v>4653</v>
      </c>
      <c r="G6" s="22">
        <v>2928</v>
      </c>
      <c r="H6" s="22">
        <v>8199</v>
      </c>
      <c r="I6" s="22" t="s">
        <v>72</v>
      </c>
      <c r="J6" s="22">
        <v>371</v>
      </c>
      <c r="K6" s="22" t="s">
        <v>72</v>
      </c>
      <c r="L6" s="22" t="s">
        <v>72</v>
      </c>
      <c r="M6" s="22">
        <v>486</v>
      </c>
      <c r="N6" s="22">
        <v>0</v>
      </c>
      <c r="O6" s="22" t="s">
        <v>72</v>
      </c>
      <c r="P6" s="55"/>
      <c r="Q6" s="37"/>
    </row>
    <row r="7" spans="1:17" ht="21.75" customHeight="1">
      <c r="A7" s="38" t="s">
        <v>26</v>
      </c>
      <c r="B7" s="22">
        <f aca="true" t="shared" si="2" ref="B7:B31">SUM(C7:O7)</f>
        <v>16565</v>
      </c>
      <c r="C7" s="45">
        <v>1135</v>
      </c>
      <c r="D7" s="22">
        <v>5985</v>
      </c>
      <c r="E7" s="22">
        <v>4262</v>
      </c>
      <c r="F7" s="22">
        <v>1304</v>
      </c>
      <c r="G7" s="22">
        <v>1745</v>
      </c>
      <c r="H7" s="22">
        <v>1668</v>
      </c>
      <c r="I7" s="22" t="s">
        <v>72</v>
      </c>
      <c r="J7" s="22">
        <v>144</v>
      </c>
      <c r="K7" s="22" t="s">
        <v>72</v>
      </c>
      <c r="L7" s="22" t="s">
        <v>72</v>
      </c>
      <c r="M7" s="22">
        <v>322</v>
      </c>
      <c r="N7" s="22">
        <v>0</v>
      </c>
      <c r="O7" s="22" t="s">
        <v>72</v>
      </c>
      <c r="P7" s="55"/>
      <c r="Q7" s="37"/>
    </row>
    <row r="8" spans="1:17" ht="21.75" customHeight="1">
      <c r="A8" s="39" t="s">
        <v>0</v>
      </c>
      <c r="B8" s="22">
        <f t="shared" si="2"/>
        <v>31090</v>
      </c>
      <c r="C8" s="45">
        <v>2012</v>
      </c>
      <c r="D8" s="22">
        <v>13282</v>
      </c>
      <c r="E8" s="22">
        <v>7831</v>
      </c>
      <c r="F8" s="22">
        <v>2736</v>
      </c>
      <c r="G8" s="22">
        <v>1596</v>
      </c>
      <c r="H8" s="22">
        <v>3253</v>
      </c>
      <c r="I8" s="22" t="s">
        <v>72</v>
      </c>
      <c r="J8" s="22">
        <v>33</v>
      </c>
      <c r="K8" s="22" t="s">
        <v>72</v>
      </c>
      <c r="L8" s="22" t="s">
        <v>72</v>
      </c>
      <c r="M8" s="22">
        <v>267</v>
      </c>
      <c r="N8" s="22">
        <v>80</v>
      </c>
      <c r="O8" s="22" t="s">
        <v>72</v>
      </c>
      <c r="P8" s="55"/>
      <c r="Q8" s="37"/>
    </row>
    <row r="9" spans="1:17" ht="21.75" customHeight="1">
      <c r="A9" s="39" t="s">
        <v>1</v>
      </c>
      <c r="B9" s="22">
        <f t="shared" si="2"/>
        <v>4743</v>
      </c>
      <c r="C9" s="45">
        <v>309</v>
      </c>
      <c r="D9" s="22">
        <v>1903</v>
      </c>
      <c r="E9" s="22">
        <v>1239</v>
      </c>
      <c r="F9" s="22">
        <v>286</v>
      </c>
      <c r="G9" s="22">
        <v>532</v>
      </c>
      <c r="H9" s="22">
        <v>351</v>
      </c>
      <c r="I9" s="22" t="s">
        <v>72</v>
      </c>
      <c r="J9" s="22">
        <v>0</v>
      </c>
      <c r="K9" s="22" t="s">
        <v>72</v>
      </c>
      <c r="L9" s="22" t="s">
        <v>72</v>
      </c>
      <c r="M9" s="22">
        <v>123</v>
      </c>
      <c r="N9" s="22">
        <v>0</v>
      </c>
      <c r="O9" s="22" t="s">
        <v>72</v>
      </c>
      <c r="P9" s="55"/>
      <c r="Q9" s="37"/>
    </row>
    <row r="10" spans="1:17" ht="21.75" customHeight="1">
      <c r="A10" s="39" t="s">
        <v>2</v>
      </c>
      <c r="B10" s="22">
        <f t="shared" si="2"/>
        <v>16271</v>
      </c>
      <c r="C10" s="45">
        <v>1003</v>
      </c>
      <c r="D10" s="22">
        <v>6087</v>
      </c>
      <c r="E10" s="22">
        <v>4195</v>
      </c>
      <c r="F10" s="22">
        <v>1130</v>
      </c>
      <c r="G10" s="22">
        <v>1420</v>
      </c>
      <c r="H10" s="22">
        <v>2004</v>
      </c>
      <c r="I10" s="22" t="s">
        <v>72</v>
      </c>
      <c r="J10" s="22">
        <v>95</v>
      </c>
      <c r="K10" s="22" t="s">
        <v>72</v>
      </c>
      <c r="L10" s="22" t="s">
        <v>72</v>
      </c>
      <c r="M10" s="22">
        <v>337</v>
      </c>
      <c r="N10" s="22">
        <v>0</v>
      </c>
      <c r="O10" s="22" t="s">
        <v>72</v>
      </c>
      <c r="P10" s="55"/>
      <c r="Q10" s="37"/>
    </row>
    <row r="11" spans="1:17" ht="21.75" customHeight="1">
      <c r="A11" s="39" t="s">
        <v>3</v>
      </c>
      <c r="B11" s="22">
        <f t="shared" si="2"/>
        <v>4285</v>
      </c>
      <c r="C11" s="45">
        <v>327</v>
      </c>
      <c r="D11" s="22">
        <v>1766</v>
      </c>
      <c r="E11" s="22">
        <v>1103</v>
      </c>
      <c r="F11" s="22">
        <v>231</v>
      </c>
      <c r="G11" s="22">
        <v>303</v>
      </c>
      <c r="H11" s="22">
        <v>489</v>
      </c>
      <c r="I11" s="22" t="s">
        <v>72</v>
      </c>
      <c r="J11" s="22">
        <v>0</v>
      </c>
      <c r="K11" s="22" t="s">
        <v>72</v>
      </c>
      <c r="L11" s="22" t="s">
        <v>72</v>
      </c>
      <c r="M11" s="22">
        <v>66</v>
      </c>
      <c r="N11" s="22">
        <v>0</v>
      </c>
      <c r="O11" s="22" t="s">
        <v>72</v>
      </c>
      <c r="P11" s="55"/>
      <c r="Q11" s="37"/>
    </row>
    <row r="12" spans="1:17" ht="21.75" customHeight="1">
      <c r="A12" s="39" t="s">
        <v>4</v>
      </c>
      <c r="B12" s="22">
        <f t="shared" si="2"/>
        <v>5739</v>
      </c>
      <c r="C12" s="45">
        <v>319</v>
      </c>
      <c r="D12" s="22">
        <v>2496</v>
      </c>
      <c r="E12" s="22">
        <v>1302</v>
      </c>
      <c r="F12" s="22">
        <v>679</v>
      </c>
      <c r="G12" s="22">
        <v>556</v>
      </c>
      <c r="H12" s="22">
        <v>361</v>
      </c>
      <c r="I12" s="22" t="s">
        <v>72</v>
      </c>
      <c r="J12" s="22">
        <v>0</v>
      </c>
      <c r="K12" s="22" t="s">
        <v>72</v>
      </c>
      <c r="L12" s="22" t="s">
        <v>72</v>
      </c>
      <c r="M12" s="22">
        <v>26</v>
      </c>
      <c r="N12" s="22">
        <v>0</v>
      </c>
      <c r="O12" s="22" t="s">
        <v>72</v>
      </c>
      <c r="P12" s="55"/>
      <c r="Q12" s="37"/>
    </row>
    <row r="13" spans="1:17" ht="21.75" customHeight="1">
      <c r="A13" s="39" t="s">
        <v>5</v>
      </c>
      <c r="B13" s="22">
        <f t="shared" si="2"/>
        <v>13277</v>
      </c>
      <c r="C13" s="45">
        <v>464</v>
      </c>
      <c r="D13" s="22">
        <v>5765</v>
      </c>
      <c r="E13" s="22">
        <v>3799</v>
      </c>
      <c r="F13" s="22">
        <v>1064</v>
      </c>
      <c r="G13" s="22">
        <v>1048</v>
      </c>
      <c r="H13" s="22">
        <v>752</v>
      </c>
      <c r="I13" s="22" t="s">
        <v>72</v>
      </c>
      <c r="J13" s="22">
        <v>115</v>
      </c>
      <c r="K13" s="22" t="s">
        <v>72</v>
      </c>
      <c r="L13" s="22" t="s">
        <v>72</v>
      </c>
      <c r="M13" s="22">
        <v>270</v>
      </c>
      <c r="N13" s="22">
        <v>0</v>
      </c>
      <c r="O13" s="22" t="s">
        <v>72</v>
      </c>
      <c r="P13" s="55"/>
      <c r="Q13" s="37"/>
    </row>
    <row r="14" spans="1:17" ht="21.75" customHeight="1">
      <c r="A14" s="39" t="s">
        <v>6</v>
      </c>
      <c r="B14" s="22">
        <f t="shared" si="2"/>
        <v>12120</v>
      </c>
      <c r="C14" s="45">
        <v>848</v>
      </c>
      <c r="D14" s="22">
        <v>4993</v>
      </c>
      <c r="E14" s="22">
        <v>3309</v>
      </c>
      <c r="F14" s="22">
        <v>688</v>
      </c>
      <c r="G14" s="22">
        <v>1237</v>
      </c>
      <c r="H14" s="22">
        <v>739</v>
      </c>
      <c r="I14" s="22" t="s">
        <v>72</v>
      </c>
      <c r="J14" s="22">
        <v>127</v>
      </c>
      <c r="K14" s="22" t="s">
        <v>72</v>
      </c>
      <c r="L14" s="22" t="s">
        <v>72</v>
      </c>
      <c r="M14" s="22">
        <v>179</v>
      </c>
      <c r="N14" s="22">
        <v>0</v>
      </c>
      <c r="O14" s="22" t="s">
        <v>72</v>
      </c>
      <c r="P14" s="55"/>
      <c r="Q14" s="37"/>
    </row>
    <row r="15" spans="1:17" ht="21.75" customHeight="1">
      <c r="A15" s="39" t="s">
        <v>7</v>
      </c>
      <c r="B15" s="22">
        <f t="shared" si="2"/>
        <v>5484</v>
      </c>
      <c r="C15" s="45">
        <v>302</v>
      </c>
      <c r="D15" s="22">
        <v>2701</v>
      </c>
      <c r="E15" s="22">
        <v>1450</v>
      </c>
      <c r="F15" s="22">
        <v>347</v>
      </c>
      <c r="G15" s="22">
        <v>375</v>
      </c>
      <c r="H15" s="22">
        <v>204</v>
      </c>
      <c r="I15" s="22" t="s">
        <v>72</v>
      </c>
      <c r="J15" s="22">
        <v>0</v>
      </c>
      <c r="K15" s="22" t="s">
        <v>72</v>
      </c>
      <c r="L15" s="22" t="s">
        <v>72</v>
      </c>
      <c r="M15" s="22">
        <v>105</v>
      </c>
      <c r="N15" s="22">
        <v>0</v>
      </c>
      <c r="O15" s="22" t="s">
        <v>72</v>
      </c>
      <c r="P15" s="55"/>
      <c r="Q15" s="37"/>
    </row>
    <row r="16" spans="1:17" ht="21.75" customHeight="1">
      <c r="A16" s="39" t="s">
        <v>8</v>
      </c>
      <c r="B16" s="22">
        <f t="shared" si="2"/>
        <v>7090</v>
      </c>
      <c r="C16" s="45">
        <v>484</v>
      </c>
      <c r="D16" s="22">
        <v>2989</v>
      </c>
      <c r="E16" s="22">
        <v>1750</v>
      </c>
      <c r="F16" s="22">
        <v>685</v>
      </c>
      <c r="G16" s="22">
        <v>579</v>
      </c>
      <c r="H16" s="22">
        <v>556</v>
      </c>
      <c r="I16" s="22" t="s">
        <v>72</v>
      </c>
      <c r="J16" s="22">
        <v>0</v>
      </c>
      <c r="K16" s="22" t="s">
        <v>72</v>
      </c>
      <c r="L16" s="22" t="s">
        <v>72</v>
      </c>
      <c r="M16" s="22">
        <v>47</v>
      </c>
      <c r="N16" s="22">
        <v>0</v>
      </c>
      <c r="O16" s="22" t="s">
        <v>72</v>
      </c>
      <c r="P16" s="55"/>
      <c r="Q16" s="37"/>
    </row>
    <row r="17" spans="1:17" ht="21.75" customHeight="1">
      <c r="A17" s="39" t="s">
        <v>9</v>
      </c>
      <c r="B17" s="22">
        <f t="shared" si="2"/>
        <v>5292</v>
      </c>
      <c r="C17" s="45">
        <v>403</v>
      </c>
      <c r="D17" s="22">
        <v>2551</v>
      </c>
      <c r="E17" s="22">
        <v>1118</v>
      </c>
      <c r="F17" s="22">
        <v>227</v>
      </c>
      <c r="G17" s="22">
        <v>365</v>
      </c>
      <c r="H17" s="22">
        <v>605</v>
      </c>
      <c r="I17" s="22" t="s">
        <v>72</v>
      </c>
      <c r="J17" s="22">
        <v>0</v>
      </c>
      <c r="K17" s="22" t="s">
        <v>72</v>
      </c>
      <c r="L17" s="22" t="s">
        <v>72</v>
      </c>
      <c r="M17" s="22">
        <v>23</v>
      </c>
      <c r="N17" s="22">
        <v>0</v>
      </c>
      <c r="O17" s="22" t="s">
        <v>72</v>
      </c>
      <c r="P17" s="55"/>
      <c r="Q17" s="37"/>
    </row>
    <row r="18" spans="1:17" ht="21.75" customHeight="1">
      <c r="A18" s="39" t="s">
        <v>10</v>
      </c>
      <c r="B18" s="22">
        <f t="shared" si="2"/>
        <v>11993</v>
      </c>
      <c r="C18" s="45">
        <v>1317</v>
      </c>
      <c r="D18" s="22">
        <v>4187</v>
      </c>
      <c r="E18" s="22">
        <v>2205</v>
      </c>
      <c r="F18" s="22">
        <v>1078</v>
      </c>
      <c r="G18" s="22">
        <v>1078</v>
      </c>
      <c r="H18" s="22">
        <v>1947</v>
      </c>
      <c r="I18" s="22" t="s">
        <v>72</v>
      </c>
      <c r="J18" s="22">
        <v>125</v>
      </c>
      <c r="K18" s="22" t="s">
        <v>72</v>
      </c>
      <c r="L18" s="22" t="s">
        <v>72</v>
      </c>
      <c r="M18" s="22">
        <v>56</v>
      </c>
      <c r="N18" s="22">
        <v>0</v>
      </c>
      <c r="O18" s="22" t="s">
        <v>72</v>
      </c>
      <c r="P18" s="55"/>
      <c r="Q18" s="37"/>
    </row>
    <row r="19" spans="1:17" ht="21.75" customHeight="1">
      <c r="A19" s="39" t="s">
        <v>11</v>
      </c>
      <c r="B19" s="22">
        <f t="shared" si="2"/>
        <v>11043</v>
      </c>
      <c r="C19" s="45">
        <v>913</v>
      </c>
      <c r="D19" s="22">
        <v>4501</v>
      </c>
      <c r="E19" s="22">
        <v>2690</v>
      </c>
      <c r="F19" s="22">
        <v>562</v>
      </c>
      <c r="G19" s="22">
        <v>1063</v>
      </c>
      <c r="H19" s="22">
        <v>1217</v>
      </c>
      <c r="I19" s="22" t="s">
        <v>72</v>
      </c>
      <c r="J19" s="22">
        <v>0</v>
      </c>
      <c r="K19" s="22" t="s">
        <v>72</v>
      </c>
      <c r="L19" s="22" t="s">
        <v>72</v>
      </c>
      <c r="M19" s="22">
        <v>95</v>
      </c>
      <c r="N19" s="22">
        <v>2</v>
      </c>
      <c r="O19" s="22" t="s">
        <v>72</v>
      </c>
      <c r="P19" s="55"/>
      <c r="Q19" s="37"/>
    </row>
    <row r="20" spans="1:17" ht="21.75" customHeight="1">
      <c r="A20" s="39" t="s">
        <v>12</v>
      </c>
      <c r="B20" s="22">
        <f t="shared" si="2"/>
        <v>9156</v>
      </c>
      <c r="C20" s="45">
        <v>549</v>
      </c>
      <c r="D20" s="22">
        <v>3728</v>
      </c>
      <c r="E20" s="22">
        <v>2229</v>
      </c>
      <c r="F20" s="22">
        <v>532</v>
      </c>
      <c r="G20" s="22">
        <v>886</v>
      </c>
      <c r="H20" s="22">
        <v>1150</v>
      </c>
      <c r="I20" s="22" t="s">
        <v>72</v>
      </c>
      <c r="J20" s="22">
        <v>0</v>
      </c>
      <c r="K20" s="22" t="s">
        <v>72</v>
      </c>
      <c r="L20" s="22" t="s">
        <v>72</v>
      </c>
      <c r="M20" s="22">
        <v>82</v>
      </c>
      <c r="N20" s="22">
        <v>0</v>
      </c>
      <c r="O20" s="22" t="s">
        <v>72</v>
      </c>
      <c r="P20" s="55"/>
      <c r="Q20" s="37"/>
    </row>
    <row r="21" spans="1:17" ht="21.75" customHeight="1">
      <c r="A21" s="39" t="s">
        <v>13</v>
      </c>
      <c r="B21" s="22">
        <f t="shared" si="2"/>
        <v>3009</v>
      </c>
      <c r="C21" s="45">
        <v>146</v>
      </c>
      <c r="D21" s="22">
        <v>1403</v>
      </c>
      <c r="E21" s="22">
        <v>725</v>
      </c>
      <c r="F21" s="22">
        <v>170</v>
      </c>
      <c r="G21" s="22">
        <v>392</v>
      </c>
      <c r="H21" s="22">
        <v>132</v>
      </c>
      <c r="I21" s="22" t="s">
        <v>72</v>
      </c>
      <c r="J21" s="22">
        <v>0</v>
      </c>
      <c r="K21" s="22" t="s">
        <v>72</v>
      </c>
      <c r="L21" s="22" t="s">
        <v>72</v>
      </c>
      <c r="M21" s="22">
        <v>41</v>
      </c>
      <c r="N21" s="22">
        <v>0</v>
      </c>
      <c r="O21" s="22" t="s">
        <v>72</v>
      </c>
      <c r="P21" s="55"/>
      <c r="Q21" s="37"/>
    </row>
    <row r="22" spans="1:17" ht="21.75" customHeight="1">
      <c r="A22" s="39" t="s">
        <v>14</v>
      </c>
      <c r="B22" s="22">
        <f t="shared" si="2"/>
        <v>4447</v>
      </c>
      <c r="C22" s="45">
        <v>257</v>
      </c>
      <c r="D22" s="22">
        <v>1803</v>
      </c>
      <c r="E22" s="22">
        <v>985</v>
      </c>
      <c r="F22" s="22">
        <v>425</v>
      </c>
      <c r="G22" s="22">
        <v>370</v>
      </c>
      <c r="H22" s="22">
        <v>491</v>
      </c>
      <c r="I22" s="22" t="s">
        <v>72</v>
      </c>
      <c r="J22" s="22">
        <v>50</v>
      </c>
      <c r="K22" s="22" t="s">
        <v>72</v>
      </c>
      <c r="L22" s="22" t="s">
        <v>72</v>
      </c>
      <c r="M22" s="22">
        <v>66</v>
      </c>
      <c r="N22" s="22">
        <v>0</v>
      </c>
      <c r="O22" s="22" t="s">
        <v>72</v>
      </c>
      <c r="P22" s="55"/>
      <c r="Q22" s="37"/>
    </row>
    <row r="23" spans="1:17" ht="21.75" customHeight="1">
      <c r="A23" s="39" t="s">
        <v>15</v>
      </c>
      <c r="B23" s="22">
        <f t="shared" si="2"/>
        <v>1138</v>
      </c>
      <c r="C23" s="45">
        <v>48</v>
      </c>
      <c r="D23" s="22">
        <v>540</v>
      </c>
      <c r="E23" s="22">
        <v>296</v>
      </c>
      <c r="F23" s="22">
        <v>103</v>
      </c>
      <c r="G23" s="22">
        <v>116</v>
      </c>
      <c r="H23" s="22">
        <v>35</v>
      </c>
      <c r="I23" s="22" t="s">
        <v>72</v>
      </c>
      <c r="J23" s="22">
        <v>0</v>
      </c>
      <c r="K23" s="22" t="s">
        <v>72</v>
      </c>
      <c r="L23" s="22" t="s">
        <v>72</v>
      </c>
      <c r="M23" s="22">
        <v>0</v>
      </c>
      <c r="N23" s="22">
        <v>0</v>
      </c>
      <c r="O23" s="22" t="s">
        <v>72</v>
      </c>
      <c r="P23" s="55"/>
      <c r="Q23" s="37"/>
    </row>
    <row r="24" spans="1:17" ht="21.75" customHeight="1">
      <c r="A24" s="39" t="s">
        <v>16</v>
      </c>
      <c r="B24" s="22">
        <f t="shared" si="2"/>
        <v>3982</v>
      </c>
      <c r="C24" s="45">
        <v>262</v>
      </c>
      <c r="D24" s="22">
        <v>1335</v>
      </c>
      <c r="E24" s="22">
        <v>894</v>
      </c>
      <c r="F24" s="22">
        <v>499</v>
      </c>
      <c r="G24" s="22">
        <v>364</v>
      </c>
      <c r="H24" s="22">
        <v>562</v>
      </c>
      <c r="I24" s="22" t="s">
        <v>72</v>
      </c>
      <c r="J24" s="22">
        <v>0</v>
      </c>
      <c r="K24" s="22" t="s">
        <v>72</v>
      </c>
      <c r="L24" s="22" t="s">
        <v>72</v>
      </c>
      <c r="M24" s="22">
        <v>66</v>
      </c>
      <c r="N24" s="22">
        <v>0</v>
      </c>
      <c r="O24" s="22" t="s">
        <v>72</v>
      </c>
      <c r="P24" s="55"/>
      <c r="Q24" s="37"/>
    </row>
    <row r="25" spans="1:17" ht="21.75" customHeight="1">
      <c r="A25" s="39" t="s">
        <v>17</v>
      </c>
      <c r="B25" s="22">
        <f t="shared" si="2"/>
        <v>5229</v>
      </c>
      <c r="C25" s="45">
        <v>490</v>
      </c>
      <c r="D25" s="22">
        <v>1340</v>
      </c>
      <c r="E25" s="22">
        <v>967</v>
      </c>
      <c r="F25" s="22">
        <v>672</v>
      </c>
      <c r="G25" s="22">
        <v>264</v>
      </c>
      <c r="H25" s="22">
        <v>1434</v>
      </c>
      <c r="I25" s="22" t="s">
        <v>72</v>
      </c>
      <c r="J25" s="22">
        <v>0</v>
      </c>
      <c r="K25" s="22" t="s">
        <v>72</v>
      </c>
      <c r="L25" s="22" t="s">
        <v>72</v>
      </c>
      <c r="M25" s="22">
        <v>62</v>
      </c>
      <c r="N25" s="22">
        <v>0</v>
      </c>
      <c r="O25" s="22" t="s">
        <v>72</v>
      </c>
      <c r="P25" s="55"/>
      <c r="Q25" s="37"/>
    </row>
    <row r="26" spans="1:17" ht="21.75" customHeight="1">
      <c r="A26" s="39" t="s">
        <v>18</v>
      </c>
      <c r="B26" s="22">
        <f t="shared" si="2"/>
        <v>12793</v>
      </c>
      <c r="C26" s="45">
        <v>941</v>
      </c>
      <c r="D26" s="22">
        <v>3555</v>
      </c>
      <c r="E26" s="22">
        <v>2395</v>
      </c>
      <c r="F26" s="22">
        <v>1060</v>
      </c>
      <c r="G26" s="22">
        <v>1102</v>
      </c>
      <c r="H26" s="22">
        <v>3464</v>
      </c>
      <c r="I26" s="22" t="s">
        <v>72</v>
      </c>
      <c r="J26" s="22">
        <v>112</v>
      </c>
      <c r="K26" s="22" t="s">
        <v>72</v>
      </c>
      <c r="L26" s="22" t="s">
        <v>72</v>
      </c>
      <c r="M26" s="22">
        <v>164</v>
      </c>
      <c r="N26" s="22">
        <v>0</v>
      </c>
      <c r="O26" s="22" t="s">
        <v>72</v>
      </c>
      <c r="P26" s="55"/>
      <c r="Q26" s="37"/>
    </row>
    <row r="27" spans="1:17" ht="21.75" customHeight="1">
      <c r="A27" s="39" t="s">
        <v>19</v>
      </c>
      <c r="B27" s="22">
        <f t="shared" si="2"/>
        <v>3974</v>
      </c>
      <c r="C27" s="45">
        <v>353</v>
      </c>
      <c r="D27" s="22">
        <v>1027</v>
      </c>
      <c r="E27" s="22">
        <v>678</v>
      </c>
      <c r="F27" s="22">
        <v>675</v>
      </c>
      <c r="G27" s="22">
        <v>706</v>
      </c>
      <c r="H27" s="22">
        <v>404</v>
      </c>
      <c r="I27" s="22" t="s">
        <v>72</v>
      </c>
      <c r="J27" s="22">
        <v>32</v>
      </c>
      <c r="K27" s="22" t="s">
        <v>72</v>
      </c>
      <c r="L27" s="22" t="s">
        <v>72</v>
      </c>
      <c r="M27" s="22">
        <v>99</v>
      </c>
      <c r="N27" s="22">
        <v>0</v>
      </c>
      <c r="O27" s="22" t="s">
        <v>72</v>
      </c>
      <c r="P27" s="55"/>
      <c r="Q27" s="37"/>
    </row>
    <row r="28" spans="1:17" ht="21.75" customHeight="1">
      <c r="A28" s="39" t="s">
        <v>20</v>
      </c>
      <c r="B28" s="22">
        <f t="shared" si="2"/>
        <v>8788</v>
      </c>
      <c r="C28" s="45">
        <v>567</v>
      </c>
      <c r="D28" s="22">
        <v>2787</v>
      </c>
      <c r="E28" s="22">
        <v>1974</v>
      </c>
      <c r="F28" s="22">
        <v>1457</v>
      </c>
      <c r="G28" s="22">
        <v>525</v>
      </c>
      <c r="H28" s="22">
        <v>1178</v>
      </c>
      <c r="I28" s="22" t="s">
        <v>72</v>
      </c>
      <c r="J28" s="22">
        <v>120</v>
      </c>
      <c r="K28" s="22" t="s">
        <v>72</v>
      </c>
      <c r="L28" s="22" t="s">
        <v>72</v>
      </c>
      <c r="M28" s="22">
        <v>180</v>
      </c>
      <c r="N28" s="22">
        <v>0</v>
      </c>
      <c r="O28" s="22" t="s">
        <v>72</v>
      </c>
      <c r="P28" s="55"/>
      <c r="Q28" s="37"/>
    </row>
    <row r="29" spans="1:17" ht="21.75" customHeight="1">
      <c r="A29" s="36" t="s">
        <v>21</v>
      </c>
      <c r="B29" s="17">
        <f t="shared" si="2"/>
        <v>894</v>
      </c>
      <c r="C29" s="53">
        <f>SUM(C30:C31)</f>
        <v>75</v>
      </c>
      <c r="D29" s="17">
        <v>380</v>
      </c>
      <c r="E29" s="17">
        <v>231</v>
      </c>
      <c r="F29" s="17">
        <v>98</v>
      </c>
      <c r="G29" s="17">
        <v>110</v>
      </c>
      <c r="H29" s="17">
        <v>0</v>
      </c>
      <c r="I29" s="17" t="s">
        <v>72</v>
      </c>
      <c r="J29" s="17">
        <v>0</v>
      </c>
      <c r="K29" s="17" t="s">
        <v>72</v>
      </c>
      <c r="L29" s="17" t="s">
        <v>72</v>
      </c>
      <c r="M29" s="17">
        <v>0</v>
      </c>
      <c r="N29" s="17">
        <v>0</v>
      </c>
      <c r="O29" s="17" t="s">
        <v>72</v>
      </c>
      <c r="P29" s="55"/>
      <c r="Q29" s="37"/>
    </row>
    <row r="30" spans="1:17" ht="21.75" customHeight="1">
      <c r="A30" s="39" t="s">
        <v>22</v>
      </c>
      <c r="B30" s="22">
        <f t="shared" si="2"/>
        <v>740</v>
      </c>
      <c r="C30" s="45">
        <v>61</v>
      </c>
      <c r="D30" s="22">
        <v>306</v>
      </c>
      <c r="E30" s="22">
        <v>191</v>
      </c>
      <c r="F30" s="22">
        <v>72</v>
      </c>
      <c r="G30" s="22">
        <v>110</v>
      </c>
      <c r="H30" s="22">
        <v>0</v>
      </c>
      <c r="I30" s="22" t="s">
        <v>72</v>
      </c>
      <c r="J30" s="22">
        <v>0</v>
      </c>
      <c r="K30" s="22" t="s">
        <v>72</v>
      </c>
      <c r="L30" s="22" t="s">
        <v>72</v>
      </c>
      <c r="M30" s="22">
        <v>0</v>
      </c>
      <c r="N30" s="22">
        <v>0</v>
      </c>
      <c r="O30" s="22" t="s">
        <v>72</v>
      </c>
      <c r="P30" s="55"/>
      <c r="Q30" s="37"/>
    </row>
    <row r="31" spans="1:17" ht="21.75" customHeight="1">
      <c r="A31" s="40" t="s">
        <v>23</v>
      </c>
      <c r="B31" s="43">
        <f t="shared" si="2"/>
        <v>154</v>
      </c>
      <c r="C31" s="54">
        <v>14</v>
      </c>
      <c r="D31" s="27">
        <v>74</v>
      </c>
      <c r="E31" s="27">
        <v>40</v>
      </c>
      <c r="F31" s="27">
        <v>26</v>
      </c>
      <c r="G31" s="27">
        <v>0</v>
      </c>
      <c r="H31" s="27">
        <v>0</v>
      </c>
      <c r="I31" s="27" t="s">
        <v>72</v>
      </c>
      <c r="J31" s="27">
        <v>0</v>
      </c>
      <c r="K31" s="27" t="s">
        <v>72</v>
      </c>
      <c r="L31" s="27" t="s">
        <v>72</v>
      </c>
      <c r="M31" s="27">
        <v>0</v>
      </c>
      <c r="N31" s="27">
        <v>0</v>
      </c>
      <c r="O31" s="27" t="s">
        <v>72</v>
      </c>
      <c r="P31" s="55"/>
      <c r="Q31" s="37"/>
    </row>
    <row r="32" spans="1:15" ht="21.75" customHeight="1">
      <c r="A32" s="41" t="s">
        <v>65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ht="16.5">
      <c r="A33" s="10" t="s">
        <v>94</v>
      </c>
    </row>
  </sheetData>
  <sheetProtection/>
  <mergeCells count="3">
    <mergeCell ref="A1:N1"/>
    <mergeCell ref="A2:F2"/>
    <mergeCell ref="G2:N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6.5"/>
  <cols>
    <col min="1" max="1" width="8.625" style="30" customWidth="1"/>
    <col min="2" max="2" width="8.125" style="30" customWidth="1"/>
    <col min="3" max="8" width="6.625" style="30" customWidth="1"/>
    <col min="9" max="12" width="5.625" style="30" customWidth="1"/>
    <col min="13" max="15" width="6.625" style="30" customWidth="1"/>
    <col min="16" max="16384" width="9.00390625" style="30" customWidth="1"/>
  </cols>
  <sheetData>
    <row r="1" spans="1:15" ht="24.7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0.25" customHeight="1">
      <c r="A2" s="97" t="s">
        <v>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54.75" customHeight="1">
      <c r="A3" s="31"/>
      <c r="B3" s="32" t="s">
        <v>28</v>
      </c>
      <c r="C3" s="33" t="s">
        <v>27</v>
      </c>
      <c r="D3" s="33" t="s">
        <v>44</v>
      </c>
      <c r="E3" s="33" t="s">
        <v>45</v>
      </c>
      <c r="F3" s="33" t="s">
        <v>46</v>
      </c>
      <c r="G3" s="33" t="s">
        <v>47</v>
      </c>
      <c r="H3" s="33" t="s">
        <v>50</v>
      </c>
      <c r="I3" s="33" t="s">
        <v>68</v>
      </c>
      <c r="J3" s="33" t="s">
        <v>63</v>
      </c>
      <c r="K3" s="33" t="s">
        <v>70</v>
      </c>
      <c r="L3" s="33" t="s">
        <v>71</v>
      </c>
      <c r="M3" s="33" t="s">
        <v>89</v>
      </c>
      <c r="N3" s="34" t="s">
        <v>49</v>
      </c>
      <c r="O3" s="34" t="s">
        <v>69</v>
      </c>
    </row>
    <row r="4" spans="1:15" ht="21.75" customHeight="1">
      <c r="A4" s="35" t="s">
        <v>28</v>
      </c>
      <c r="B4" s="72">
        <f>SUM(C4:O4)</f>
        <v>247246</v>
      </c>
      <c r="C4" s="17">
        <f aca="true" t="shared" si="0" ref="C4:N4">C5+C29</f>
        <v>16076</v>
      </c>
      <c r="D4" s="17">
        <f>D5+D29</f>
        <v>90127</v>
      </c>
      <c r="E4" s="17">
        <f>E5+E29</f>
        <v>55129</v>
      </c>
      <c r="F4" s="17">
        <f t="shared" si="0"/>
        <v>23117</v>
      </c>
      <c r="G4" s="17">
        <f t="shared" si="0"/>
        <v>20191</v>
      </c>
      <c r="H4" s="17">
        <f t="shared" si="0"/>
        <v>32940</v>
      </c>
      <c r="I4" s="17">
        <v>4839</v>
      </c>
      <c r="J4" s="17">
        <v>1386</v>
      </c>
      <c r="K4" s="17">
        <v>27</v>
      </c>
      <c r="L4" s="17">
        <v>64</v>
      </c>
      <c r="M4" s="17">
        <f t="shared" si="0"/>
        <v>3225</v>
      </c>
      <c r="N4" s="17">
        <f t="shared" si="0"/>
        <v>102</v>
      </c>
      <c r="O4" s="17">
        <v>23</v>
      </c>
    </row>
    <row r="5" spans="1:17" ht="21.75" customHeight="1">
      <c r="A5" s="56" t="s">
        <v>24</v>
      </c>
      <c r="B5" s="17">
        <f>SUM(C5:P5)</f>
        <v>246342</v>
      </c>
      <c r="C5" s="17">
        <f aca="true" t="shared" si="1" ref="C5:N5">SUM(C6:C28)</f>
        <v>15996</v>
      </c>
      <c r="D5" s="17">
        <f>SUM(D6:D28)</f>
        <v>89743</v>
      </c>
      <c r="E5" s="17">
        <f>SUM(E6:E28)</f>
        <v>54898</v>
      </c>
      <c r="F5" s="17">
        <f t="shared" si="1"/>
        <v>23018</v>
      </c>
      <c r="G5" s="17">
        <f t="shared" si="1"/>
        <v>20081</v>
      </c>
      <c r="H5" s="17">
        <f t="shared" si="1"/>
        <v>32940</v>
      </c>
      <c r="I5" s="17">
        <v>4839</v>
      </c>
      <c r="J5" s="17">
        <f t="shared" si="1"/>
        <v>1386</v>
      </c>
      <c r="K5" s="17">
        <v>27</v>
      </c>
      <c r="L5" s="17">
        <v>64</v>
      </c>
      <c r="M5" s="17">
        <f t="shared" si="1"/>
        <v>3225</v>
      </c>
      <c r="N5" s="17">
        <f t="shared" si="1"/>
        <v>102</v>
      </c>
      <c r="O5" s="17">
        <v>23</v>
      </c>
      <c r="P5" s="18"/>
      <c r="Q5" s="37"/>
    </row>
    <row r="6" spans="1:17" ht="21.75" customHeight="1">
      <c r="A6" s="38" t="s">
        <v>25</v>
      </c>
      <c r="B6" s="22">
        <f>SUM(C6:O6)</f>
        <v>38273</v>
      </c>
      <c r="C6" s="45">
        <v>2517</v>
      </c>
      <c r="D6" s="22">
        <v>11047</v>
      </c>
      <c r="E6" s="22">
        <v>7567</v>
      </c>
      <c r="F6" s="22">
        <v>4975</v>
      </c>
      <c r="G6" s="22">
        <v>2950</v>
      </c>
      <c r="H6" s="22">
        <v>8406</v>
      </c>
      <c r="I6" s="22" t="s">
        <v>72</v>
      </c>
      <c r="J6" s="22">
        <v>356</v>
      </c>
      <c r="K6" s="22" t="s">
        <v>72</v>
      </c>
      <c r="L6" s="22" t="s">
        <v>72</v>
      </c>
      <c r="M6" s="22">
        <v>455</v>
      </c>
      <c r="N6" s="22">
        <v>0</v>
      </c>
      <c r="O6" s="22" t="s">
        <v>72</v>
      </c>
      <c r="Q6" s="37"/>
    </row>
    <row r="7" spans="1:17" ht="21.75" customHeight="1">
      <c r="A7" s="38" t="s">
        <v>26</v>
      </c>
      <c r="B7" s="22">
        <f aca="true" t="shared" si="2" ref="B7:B31">SUM(C7:O7)</f>
        <v>16859</v>
      </c>
      <c r="C7" s="45">
        <v>1093</v>
      </c>
      <c r="D7" s="22">
        <v>6018</v>
      </c>
      <c r="E7" s="22">
        <v>4203</v>
      </c>
      <c r="F7" s="22">
        <v>1433</v>
      </c>
      <c r="G7" s="22">
        <v>1807</v>
      </c>
      <c r="H7" s="22">
        <v>1756</v>
      </c>
      <c r="I7" s="22" t="s">
        <v>72</v>
      </c>
      <c r="J7" s="22">
        <v>121</v>
      </c>
      <c r="K7" s="22" t="s">
        <v>72</v>
      </c>
      <c r="L7" s="22" t="s">
        <v>72</v>
      </c>
      <c r="M7" s="22">
        <v>428</v>
      </c>
      <c r="N7" s="22">
        <v>0</v>
      </c>
      <c r="O7" s="22" t="s">
        <v>72</v>
      </c>
      <c r="Q7" s="37"/>
    </row>
    <row r="8" spans="1:17" ht="21.75" customHeight="1">
      <c r="A8" s="39" t="s">
        <v>0</v>
      </c>
      <c r="B8" s="22">
        <f t="shared" si="2"/>
        <v>31956</v>
      </c>
      <c r="C8" s="45">
        <v>1849</v>
      </c>
      <c r="D8" s="22">
        <v>13642</v>
      </c>
      <c r="E8" s="22">
        <v>7700</v>
      </c>
      <c r="F8" s="22">
        <v>3346</v>
      </c>
      <c r="G8" s="22">
        <v>1665</v>
      </c>
      <c r="H8" s="22">
        <v>3380</v>
      </c>
      <c r="I8" s="22" t="s">
        <v>72</v>
      </c>
      <c r="J8" s="22">
        <v>64</v>
      </c>
      <c r="K8" s="22" t="s">
        <v>72</v>
      </c>
      <c r="L8" s="22" t="s">
        <v>72</v>
      </c>
      <c r="M8" s="22">
        <v>228</v>
      </c>
      <c r="N8" s="22">
        <v>82</v>
      </c>
      <c r="O8" s="22" t="s">
        <v>72</v>
      </c>
      <c r="Q8" s="37"/>
    </row>
    <row r="9" spans="1:17" ht="21.75" customHeight="1">
      <c r="A9" s="39" t="s">
        <v>1</v>
      </c>
      <c r="B9" s="22">
        <f t="shared" si="2"/>
        <v>4851</v>
      </c>
      <c r="C9" s="45">
        <v>319</v>
      </c>
      <c r="D9" s="22">
        <v>1971</v>
      </c>
      <c r="E9" s="22">
        <v>1235</v>
      </c>
      <c r="F9" s="22">
        <v>309</v>
      </c>
      <c r="G9" s="22">
        <v>533</v>
      </c>
      <c r="H9" s="22">
        <v>363</v>
      </c>
      <c r="I9" s="22" t="s">
        <v>72</v>
      </c>
      <c r="J9" s="22">
        <v>0</v>
      </c>
      <c r="K9" s="22" t="s">
        <v>72</v>
      </c>
      <c r="L9" s="22" t="s">
        <v>72</v>
      </c>
      <c r="M9" s="22">
        <v>121</v>
      </c>
      <c r="N9" s="22">
        <v>0</v>
      </c>
      <c r="O9" s="22" t="s">
        <v>72</v>
      </c>
      <c r="Q9" s="37"/>
    </row>
    <row r="10" spans="1:17" ht="21.75" customHeight="1">
      <c r="A10" s="39" t="s">
        <v>2</v>
      </c>
      <c r="B10" s="22">
        <f t="shared" si="2"/>
        <v>16946</v>
      </c>
      <c r="C10" s="45">
        <v>1017</v>
      </c>
      <c r="D10" s="22">
        <v>6392</v>
      </c>
      <c r="E10" s="22">
        <v>4326</v>
      </c>
      <c r="F10" s="22">
        <v>1175</v>
      </c>
      <c r="G10" s="22">
        <v>1491</v>
      </c>
      <c r="H10" s="22">
        <v>2111</v>
      </c>
      <c r="I10" s="22" t="s">
        <v>72</v>
      </c>
      <c r="J10" s="22">
        <v>94</v>
      </c>
      <c r="K10" s="22" t="s">
        <v>72</v>
      </c>
      <c r="L10" s="22" t="s">
        <v>72</v>
      </c>
      <c r="M10" s="22">
        <v>340</v>
      </c>
      <c r="N10" s="22">
        <v>0</v>
      </c>
      <c r="O10" s="22" t="s">
        <v>72</v>
      </c>
      <c r="Q10" s="37"/>
    </row>
    <row r="11" spans="1:17" ht="21.75" customHeight="1">
      <c r="A11" s="39" t="s">
        <v>3</v>
      </c>
      <c r="B11" s="22">
        <f t="shared" si="2"/>
        <v>4598</v>
      </c>
      <c r="C11" s="45">
        <v>408</v>
      </c>
      <c r="D11" s="22">
        <v>1828</v>
      </c>
      <c r="E11" s="22">
        <v>1119</v>
      </c>
      <c r="F11" s="22">
        <v>254</v>
      </c>
      <c r="G11" s="22">
        <v>348</v>
      </c>
      <c r="H11" s="22">
        <v>572</v>
      </c>
      <c r="I11" s="22" t="s">
        <v>72</v>
      </c>
      <c r="J11" s="22">
        <v>0</v>
      </c>
      <c r="K11" s="22" t="s">
        <v>72</v>
      </c>
      <c r="L11" s="22" t="s">
        <v>72</v>
      </c>
      <c r="M11" s="22">
        <v>69</v>
      </c>
      <c r="N11" s="22">
        <v>0</v>
      </c>
      <c r="O11" s="22" t="s">
        <v>72</v>
      </c>
      <c r="Q11" s="37"/>
    </row>
    <row r="12" spans="1:17" ht="21.75" customHeight="1">
      <c r="A12" s="39" t="s">
        <v>4</v>
      </c>
      <c r="B12" s="22">
        <f t="shared" si="2"/>
        <v>5839</v>
      </c>
      <c r="C12" s="45">
        <v>408</v>
      </c>
      <c r="D12" s="22">
        <v>2466</v>
      </c>
      <c r="E12" s="22">
        <v>1302</v>
      </c>
      <c r="F12" s="22">
        <v>699</v>
      </c>
      <c r="G12" s="22">
        <v>575</v>
      </c>
      <c r="H12" s="22">
        <v>359</v>
      </c>
      <c r="I12" s="22" t="s">
        <v>72</v>
      </c>
      <c r="J12" s="22">
        <v>0</v>
      </c>
      <c r="K12" s="22" t="s">
        <v>72</v>
      </c>
      <c r="L12" s="22" t="s">
        <v>72</v>
      </c>
      <c r="M12" s="22">
        <v>30</v>
      </c>
      <c r="N12" s="22">
        <v>0</v>
      </c>
      <c r="O12" s="22" t="s">
        <v>72</v>
      </c>
      <c r="Q12" s="37"/>
    </row>
    <row r="13" spans="1:17" ht="21.75" customHeight="1">
      <c r="A13" s="39" t="s">
        <v>5</v>
      </c>
      <c r="B13" s="22">
        <f t="shared" si="2"/>
        <v>13888</v>
      </c>
      <c r="C13" s="45">
        <v>489</v>
      </c>
      <c r="D13" s="22">
        <v>5983</v>
      </c>
      <c r="E13" s="22">
        <v>3956</v>
      </c>
      <c r="F13" s="22">
        <v>1145</v>
      </c>
      <c r="G13" s="22">
        <v>1070</v>
      </c>
      <c r="H13" s="22">
        <v>858</v>
      </c>
      <c r="I13" s="22" t="s">
        <v>72</v>
      </c>
      <c r="J13" s="22">
        <v>122</v>
      </c>
      <c r="K13" s="22" t="s">
        <v>72</v>
      </c>
      <c r="L13" s="22" t="s">
        <v>72</v>
      </c>
      <c r="M13" s="22">
        <v>265</v>
      </c>
      <c r="N13" s="22">
        <v>0</v>
      </c>
      <c r="O13" s="22" t="s">
        <v>72</v>
      </c>
      <c r="Q13" s="37"/>
    </row>
    <row r="14" spans="1:17" ht="21.75" customHeight="1">
      <c r="A14" s="39" t="s">
        <v>6</v>
      </c>
      <c r="B14" s="22">
        <f t="shared" si="2"/>
        <v>12421</v>
      </c>
      <c r="C14" s="45">
        <v>879</v>
      </c>
      <c r="D14" s="22">
        <v>5130</v>
      </c>
      <c r="E14" s="22">
        <v>3291</v>
      </c>
      <c r="F14" s="22">
        <v>702</v>
      </c>
      <c r="G14" s="22">
        <v>1285</v>
      </c>
      <c r="H14" s="22">
        <v>796</v>
      </c>
      <c r="I14" s="22" t="s">
        <v>72</v>
      </c>
      <c r="J14" s="22">
        <v>168</v>
      </c>
      <c r="K14" s="22" t="s">
        <v>72</v>
      </c>
      <c r="L14" s="22" t="s">
        <v>72</v>
      </c>
      <c r="M14" s="22">
        <v>169</v>
      </c>
      <c r="N14" s="22">
        <v>1</v>
      </c>
      <c r="O14" s="22" t="s">
        <v>72</v>
      </c>
      <c r="Q14" s="37"/>
    </row>
    <row r="15" spans="1:17" ht="21.75" customHeight="1">
      <c r="A15" s="39" t="s">
        <v>7</v>
      </c>
      <c r="B15" s="22">
        <f t="shared" si="2"/>
        <v>5590</v>
      </c>
      <c r="C15" s="45">
        <v>271</v>
      </c>
      <c r="D15" s="22">
        <v>2745</v>
      </c>
      <c r="E15" s="22">
        <v>1448</v>
      </c>
      <c r="F15" s="22">
        <v>357</v>
      </c>
      <c r="G15" s="22">
        <v>407</v>
      </c>
      <c r="H15" s="22">
        <v>251</v>
      </c>
      <c r="I15" s="22" t="s">
        <v>72</v>
      </c>
      <c r="J15" s="22">
        <v>0</v>
      </c>
      <c r="K15" s="22" t="s">
        <v>72</v>
      </c>
      <c r="L15" s="22" t="s">
        <v>72</v>
      </c>
      <c r="M15" s="22">
        <v>110</v>
      </c>
      <c r="N15" s="22">
        <v>1</v>
      </c>
      <c r="O15" s="22" t="s">
        <v>72</v>
      </c>
      <c r="Q15" s="37"/>
    </row>
    <row r="16" spans="1:17" ht="21.75" customHeight="1">
      <c r="A16" s="39" t="s">
        <v>8</v>
      </c>
      <c r="B16" s="22">
        <f t="shared" si="2"/>
        <v>7243</v>
      </c>
      <c r="C16" s="45">
        <v>527</v>
      </c>
      <c r="D16" s="22">
        <v>2994</v>
      </c>
      <c r="E16" s="22">
        <v>1752</v>
      </c>
      <c r="F16" s="22">
        <v>714</v>
      </c>
      <c r="G16" s="22">
        <v>600</v>
      </c>
      <c r="H16" s="22">
        <v>600</v>
      </c>
      <c r="I16" s="22" t="s">
        <v>72</v>
      </c>
      <c r="J16" s="22">
        <v>0</v>
      </c>
      <c r="K16" s="22" t="s">
        <v>72</v>
      </c>
      <c r="L16" s="22" t="s">
        <v>72</v>
      </c>
      <c r="M16" s="22">
        <v>54</v>
      </c>
      <c r="N16" s="22">
        <v>2</v>
      </c>
      <c r="O16" s="22" t="s">
        <v>72</v>
      </c>
      <c r="Q16" s="37"/>
    </row>
    <row r="17" spans="1:17" ht="21.75" customHeight="1">
      <c r="A17" s="39" t="s">
        <v>9</v>
      </c>
      <c r="B17" s="22">
        <f t="shared" si="2"/>
        <v>5400</v>
      </c>
      <c r="C17" s="45">
        <v>404</v>
      </c>
      <c r="D17" s="22">
        <v>2539</v>
      </c>
      <c r="E17" s="22">
        <v>1127</v>
      </c>
      <c r="F17" s="22">
        <v>228</v>
      </c>
      <c r="G17" s="22">
        <v>399</v>
      </c>
      <c r="H17" s="22">
        <v>677</v>
      </c>
      <c r="I17" s="22" t="s">
        <v>72</v>
      </c>
      <c r="J17" s="22">
        <v>0</v>
      </c>
      <c r="K17" s="22" t="s">
        <v>72</v>
      </c>
      <c r="L17" s="22" t="s">
        <v>72</v>
      </c>
      <c r="M17" s="22">
        <v>26</v>
      </c>
      <c r="N17" s="22">
        <v>0</v>
      </c>
      <c r="O17" s="22" t="s">
        <v>72</v>
      </c>
      <c r="Q17" s="37"/>
    </row>
    <row r="18" spans="1:17" ht="21.75" customHeight="1">
      <c r="A18" s="39" t="s">
        <v>10</v>
      </c>
      <c r="B18" s="22">
        <f t="shared" si="2"/>
        <v>12302</v>
      </c>
      <c r="C18" s="45">
        <v>1039</v>
      </c>
      <c r="D18" s="22">
        <v>4502</v>
      </c>
      <c r="E18" s="22">
        <v>2225</v>
      </c>
      <c r="F18" s="22">
        <v>1128</v>
      </c>
      <c r="G18" s="22">
        <v>1105</v>
      </c>
      <c r="H18" s="22">
        <v>2132</v>
      </c>
      <c r="I18" s="22" t="s">
        <v>72</v>
      </c>
      <c r="J18" s="22">
        <v>117</v>
      </c>
      <c r="K18" s="22" t="s">
        <v>72</v>
      </c>
      <c r="L18" s="22" t="s">
        <v>72</v>
      </c>
      <c r="M18" s="22">
        <v>54</v>
      </c>
      <c r="N18" s="22">
        <v>0</v>
      </c>
      <c r="O18" s="22" t="s">
        <v>72</v>
      </c>
      <c r="Q18" s="37"/>
    </row>
    <row r="19" spans="1:17" ht="21.75" customHeight="1">
      <c r="A19" s="39" t="s">
        <v>11</v>
      </c>
      <c r="B19" s="22">
        <f t="shared" si="2"/>
        <v>11486</v>
      </c>
      <c r="C19" s="45">
        <v>901</v>
      </c>
      <c r="D19" s="22">
        <v>4677</v>
      </c>
      <c r="E19" s="22">
        <v>2547</v>
      </c>
      <c r="F19" s="22">
        <v>761</v>
      </c>
      <c r="G19" s="22">
        <v>1073</v>
      </c>
      <c r="H19" s="22">
        <v>1408</v>
      </c>
      <c r="I19" s="22" t="s">
        <v>72</v>
      </c>
      <c r="J19" s="22">
        <v>0</v>
      </c>
      <c r="K19" s="22" t="s">
        <v>72</v>
      </c>
      <c r="L19" s="22" t="s">
        <v>72</v>
      </c>
      <c r="M19" s="22">
        <v>105</v>
      </c>
      <c r="N19" s="22">
        <v>14</v>
      </c>
      <c r="O19" s="22" t="s">
        <v>72</v>
      </c>
      <c r="Q19" s="37"/>
    </row>
    <row r="20" spans="1:17" ht="21.75" customHeight="1">
      <c r="A20" s="39" t="s">
        <v>12</v>
      </c>
      <c r="B20" s="22">
        <f t="shared" si="2"/>
        <v>9265</v>
      </c>
      <c r="C20" s="45">
        <v>579</v>
      </c>
      <c r="D20" s="22">
        <v>3748</v>
      </c>
      <c r="E20" s="22">
        <v>2224</v>
      </c>
      <c r="F20" s="22">
        <v>529</v>
      </c>
      <c r="G20" s="22">
        <v>887</v>
      </c>
      <c r="H20" s="22">
        <v>1224</v>
      </c>
      <c r="I20" s="22" t="s">
        <v>72</v>
      </c>
      <c r="J20" s="22">
        <v>0</v>
      </c>
      <c r="K20" s="22" t="s">
        <v>72</v>
      </c>
      <c r="L20" s="22" t="s">
        <v>72</v>
      </c>
      <c r="M20" s="22">
        <v>72</v>
      </c>
      <c r="N20" s="22">
        <v>2</v>
      </c>
      <c r="O20" s="22" t="s">
        <v>72</v>
      </c>
      <c r="Q20" s="37"/>
    </row>
    <row r="21" spans="1:17" ht="21.75" customHeight="1">
      <c r="A21" s="39" t="s">
        <v>13</v>
      </c>
      <c r="B21" s="22">
        <f t="shared" si="2"/>
        <v>3053</v>
      </c>
      <c r="C21" s="45">
        <v>160</v>
      </c>
      <c r="D21" s="22">
        <v>1399</v>
      </c>
      <c r="E21" s="22">
        <v>726</v>
      </c>
      <c r="F21" s="22">
        <v>196</v>
      </c>
      <c r="G21" s="22">
        <v>397</v>
      </c>
      <c r="H21" s="22">
        <v>134</v>
      </c>
      <c r="I21" s="22" t="s">
        <v>72</v>
      </c>
      <c r="J21" s="22">
        <v>0</v>
      </c>
      <c r="K21" s="22" t="s">
        <v>72</v>
      </c>
      <c r="L21" s="22" t="s">
        <v>72</v>
      </c>
      <c r="M21" s="22">
        <v>41</v>
      </c>
      <c r="N21" s="22">
        <v>0</v>
      </c>
      <c r="O21" s="22" t="s">
        <v>72</v>
      </c>
      <c r="Q21" s="37"/>
    </row>
    <row r="22" spans="1:17" ht="21.75" customHeight="1">
      <c r="A22" s="39" t="s">
        <v>14</v>
      </c>
      <c r="B22" s="22">
        <f t="shared" si="2"/>
        <v>4668</v>
      </c>
      <c r="C22" s="45">
        <v>268</v>
      </c>
      <c r="D22" s="22">
        <v>1845</v>
      </c>
      <c r="E22" s="22">
        <v>1005</v>
      </c>
      <c r="F22" s="22">
        <v>425</v>
      </c>
      <c r="G22" s="22">
        <v>399</v>
      </c>
      <c r="H22" s="22">
        <v>613</v>
      </c>
      <c r="I22" s="22" t="s">
        <v>72</v>
      </c>
      <c r="J22" s="22">
        <v>54</v>
      </c>
      <c r="K22" s="22" t="s">
        <v>72</v>
      </c>
      <c r="L22" s="22" t="s">
        <v>72</v>
      </c>
      <c r="M22" s="22">
        <v>59</v>
      </c>
      <c r="N22" s="22">
        <v>0</v>
      </c>
      <c r="O22" s="22" t="s">
        <v>72</v>
      </c>
      <c r="Q22" s="37"/>
    </row>
    <row r="23" spans="1:17" ht="21.75" customHeight="1">
      <c r="A23" s="39" t="s">
        <v>15</v>
      </c>
      <c r="B23" s="22">
        <f t="shared" si="2"/>
        <v>1145</v>
      </c>
      <c r="C23" s="45">
        <v>44</v>
      </c>
      <c r="D23" s="22">
        <v>543</v>
      </c>
      <c r="E23" s="22">
        <v>302</v>
      </c>
      <c r="F23" s="22">
        <v>103</v>
      </c>
      <c r="G23" s="22">
        <v>117</v>
      </c>
      <c r="H23" s="22">
        <v>36</v>
      </c>
      <c r="I23" s="22" t="s">
        <v>72</v>
      </c>
      <c r="J23" s="22">
        <v>0</v>
      </c>
      <c r="K23" s="22" t="s">
        <v>72</v>
      </c>
      <c r="L23" s="22" t="s">
        <v>72</v>
      </c>
      <c r="M23" s="22">
        <v>0</v>
      </c>
      <c r="N23" s="22">
        <v>0</v>
      </c>
      <c r="O23" s="22" t="s">
        <v>72</v>
      </c>
      <c r="Q23" s="37"/>
    </row>
    <row r="24" spans="1:17" ht="21.75" customHeight="1">
      <c r="A24" s="39" t="s">
        <v>16</v>
      </c>
      <c r="B24" s="22">
        <f t="shared" si="2"/>
        <v>4151</v>
      </c>
      <c r="C24" s="45">
        <v>275</v>
      </c>
      <c r="D24" s="22">
        <v>1450</v>
      </c>
      <c r="E24" s="22">
        <v>908</v>
      </c>
      <c r="F24" s="22">
        <v>505</v>
      </c>
      <c r="G24" s="22">
        <v>360</v>
      </c>
      <c r="H24" s="22">
        <v>586</v>
      </c>
      <c r="I24" s="22" t="s">
        <v>72</v>
      </c>
      <c r="J24" s="22">
        <v>0</v>
      </c>
      <c r="K24" s="22" t="s">
        <v>72</v>
      </c>
      <c r="L24" s="22" t="s">
        <v>72</v>
      </c>
      <c r="M24" s="22">
        <v>67</v>
      </c>
      <c r="N24" s="22">
        <v>0</v>
      </c>
      <c r="O24" s="22" t="s">
        <v>72</v>
      </c>
      <c r="Q24" s="37"/>
    </row>
    <row r="25" spans="1:17" ht="21.75" customHeight="1">
      <c r="A25" s="39" t="s">
        <v>17</v>
      </c>
      <c r="B25" s="22">
        <f t="shared" si="2"/>
        <v>5391</v>
      </c>
      <c r="C25" s="45">
        <v>530</v>
      </c>
      <c r="D25" s="22">
        <v>1381</v>
      </c>
      <c r="E25" s="22">
        <v>853</v>
      </c>
      <c r="F25" s="22">
        <v>800</v>
      </c>
      <c r="G25" s="22">
        <v>268</v>
      </c>
      <c r="H25" s="22">
        <v>1499</v>
      </c>
      <c r="I25" s="22" t="s">
        <v>72</v>
      </c>
      <c r="J25" s="22">
        <v>0</v>
      </c>
      <c r="K25" s="22" t="s">
        <v>72</v>
      </c>
      <c r="L25" s="22" t="s">
        <v>72</v>
      </c>
      <c r="M25" s="22">
        <v>60</v>
      </c>
      <c r="N25" s="22">
        <v>0</v>
      </c>
      <c r="O25" s="22" t="s">
        <v>72</v>
      </c>
      <c r="Q25" s="37"/>
    </row>
    <row r="26" spans="1:17" ht="21.75" customHeight="1">
      <c r="A26" s="39" t="s">
        <v>18</v>
      </c>
      <c r="B26" s="22">
        <f t="shared" si="2"/>
        <v>13126</v>
      </c>
      <c r="C26" s="45">
        <v>1051</v>
      </c>
      <c r="D26" s="22">
        <v>3628</v>
      </c>
      <c r="E26" s="22">
        <v>2425</v>
      </c>
      <c r="F26" s="22">
        <v>1068</v>
      </c>
      <c r="G26" s="22">
        <v>1115</v>
      </c>
      <c r="H26" s="22">
        <v>3545</v>
      </c>
      <c r="I26" s="22" t="s">
        <v>72</v>
      </c>
      <c r="J26" s="22">
        <v>114</v>
      </c>
      <c r="K26" s="22" t="s">
        <v>72</v>
      </c>
      <c r="L26" s="22" t="s">
        <v>72</v>
      </c>
      <c r="M26" s="22">
        <v>180</v>
      </c>
      <c r="N26" s="22">
        <v>0</v>
      </c>
      <c r="O26" s="22" t="s">
        <v>72</v>
      </c>
      <c r="Q26" s="37"/>
    </row>
    <row r="27" spans="1:17" ht="21.75" customHeight="1">
      <c r="A27" s="39" t="s">
        <v>19</v>
      </c>
      <c r="B27" s="22">
        <f t="shared" si="2"/>
        <v>3960</v>
      </c>
      <c r="C27" s="45">
        <v>341</v>
      </c>
      <c r="D27" s="22">
        <v>1026</v>
      </c>
      <c r="E27" s="22">
        <v>645</v>
      </c>
      <c r="F27" s="22">
        <v>696</v>
      </c>
      <c r="G27" s="22">
        <v>684</v>
      </c>
      <c r="H27" s="22">
        <v>413</v>
      </c>
      <c r="I27" s="22" t="s">
        <v>72</v>
      </c>
      <c r="J27" s="22">
        <v>56</v>
      </c>
      <c r="K27" s="22" t="s">
        <v>72</v>
      </c>
      <c r="L27" s="22" t="s">
        <v>72</v>
      </c>
      <c r="M27" s="22">
        <v>99</v>
      </c>
      <c r="N27" s="22">
        <v>0</v>
      </c>
      <c r="O27" s="22" t="s">
        <v>72</v>
      </c>
      <c r="Q27" s="37"/>
    </row>
    <row r="28" spans="1:17" ht="21.75" customHeight="1">
      <c r="A28" s="39" t="s">
        <v>20</v>
      </c>
      <c r="B28" s="22">
        <f t="shared" si="2"/>
        <v>8978</v>
      </c>
      <c r="C28" s="45">
        <v>627</v>
      </c>
      <c r="D28" s="22">
        <v>2789</v>
      </c>
      <c r="E28" s="22">
        <v>2012</v>
      </c>
      <c r="F28" s="22">
        <v>1470</v>
      </c>
      <c r="G28" s="22">
        <v>546</v>
      </c>
      <c r="H28" s="22">
        <v>1221</v>
      </c>
      <c r="I28" s="22" t="s">
        <v>72</v>
      </c>
      <c r="J28" s="22">
        <v>120</v>
      </c>
      <c r="K28" s="22" t="s">
        <v>72</v>
      </c>
      <c r="L28" s="22" t="s">
        <v>72</v>
      </c>
      <c r="M28" s="22">
        <v>193</v>
      </c>
      <c r="N28" s="22">
        <v>0</v>
      </c>
      <c r="O28" s="22" t="s">
        <v>72</v>
      </c>
      <c r="Q28" s="37"/>
    </row>
    <row r="29" spans="1:17" ht="21.75" customHeight="1">
      <c r="A29" s="36" t="s">
        <v>21</v>
      </c>
      <c r="B29" s="17">
        <f t="shared" si="2"/>
        <v>904</v>
      </c>
      <c r="C29" s="53">
        <f>SUM(C30:C31)</f>
        <v>80</v>
      </c>
      <c r="D29" s="17">
        <v>384</v>
      </c>
      <c r="E29" s="17">
        <v>231</v>
      </c>
      <c r="F29" s="17">
        <v>99</v>
      </c>
      <c r="G29" s="17">
        <v>110</v>
      </c>
      <c r="H29" s="17">
        <v>0</v>
      </c>
      <c r="I29" s="17" t="s">
        <v>79</v>
      </c>
      <c r="J29" s="17">
        <v>0</v>
      </c>
      <c r="K29" s="17" t="s">
        <v>79</v>
      </c>
      <c r="L29" s="17" t="s">
        <v>79</v>
      </c>
      <c r="M29" s="17">
        <v>0</v>
      </c>
      <c r="N29" s="17">
        <v>0</v>
      </c>
      <c r="O29" s="17" t="s">
        <v>79</v>
      </c>
      <c r="Q29" s="37"/>
    </row>
    <row r="30" spans="1:17" ht="21.75" customHeight="1">
      <c r="A30" s="39" t="s">
        <v>22</v>
      </c>
      <c r="B30" s="22">
        <f t="shared" si="2"/>
        <v>745</v>
      </c>
      <c r="C30" s="45">
        <v>63</v>
      </c>
      <c r="D30" s="22">
        <v>306</v>
      </c>
      <c r="E30" s="22">
        <v>193</v>
      </c>
      <c r="F30" s="22">
        <v>73</v>
      </c>
      <c r="G30" s="22">
        <v>110</v>
      </c>
      <c r="H30" s="22">
        <v>0</v>
      </c>
      <c r="I30" s="22" t="s">
        <v>72</v>
      </c>
      <c r="J30" s="22">
        <v>0</v>
      </c>
      <c r="K30" s="22" t="s">
        <v>72</v>
      </c>
      <c r="L30" s="22" t="s">
        <v>72</v>
      </c>
      <c r="M30" s="22">
        <v>0</v>
      </c>
      <c r="N30" s="22">
        <v>0</v>
      </c>
      <c r="O30" s="22" t="s">
        <v>72</v>
      </c>
      <c r="Q30" s="37"/>
    </row>
    <row r="31" spans="1:17" ht="21.75" customHeight="1">
      <c r="A31" s="40" t="s">
        <v>23</v>
      </c>
      <c r="B31" s="43">
        <f t="shared" si="2"/>
        <v>159</v>
      </c>
      <c r="C31" s="54">
        <v>17</v>
      </c>
      <c r="D31" s="27">
        <v>78</v>
      </c>
      <c r="E31" s="27">
        <v>38</v>
      </c>
      <c r="F31" s="27">
        <v>26</v>
      </c>
      <c r="G31" s="27">
        <v>0</v>
      </c>
      <c r="H31" s="27">
        <v>0</v>
      </c>
      <c r="I31" s="27" t="s">
        <v>72</v>
      </c>
      <c r="J31" s="27">
        <v>0</v>
      </c>
      <c r="K31" s="27" t="s">
        <v>72</v>
      </c>
      <c r="L31" s="27" t="s">
        <v>72</v>
      </c>
      <c r="M31" s="27">
        <v>0</v>
      </c>
      <c r="N31" s="27">
        <v>0</v>
      </c>
      <c r="O31" s="27" t="s">
        <v>72</v>
      </c>
      <c r="Q31" s="37"/>
    </row>
    <row r="32" spans="1:15" ht="21.75" customHeight="1">
      <c r="A32" s="41" t="s">
        <v>65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ht="16.5">
      <c r="A33" s="10" t="s">
        <v>94</v>
      </c>
    </row>
  </sheetData>
  <sheetProtection/>
  <mergeCells count="2">
    <mergeCell ref="A2:O2"/>
    <mergeCell ref="A1:O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6.5"/>
  <cols>
    <col min="1" max="1" width="8.625" style="1" customWidth="1"/>
    <col min="2" max="2" width="8.125" style="1" customWidth="1"/>
    <col min="3" max="8" width="6.625" style="1" customWidth="1"/>
    <col min="9" max="9" width="5.625" style="1" customWidth="1"/>
    <col min="10" max="14" width="6.625" style="1" customWidth="1"/>
    <col min="15" max="16384" width="9.00390625" style="1" customWidth="1"/>
  </cols>
  <sheetData>
    <row r="1" spans="1:14" ht="21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8.75" customHeight="1">
      <c r="A2" s="90" t="s">
        <v>81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54.75" customHeight="1">
      <c r="A3" s="11"/>
      <c r="B3" s="12" t="s">
        <v>28</v>
      </c>
      <c r="C3" s="13" t="s">
        <v>27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50</v>
      </c>
      <c r="I3" s="13" t="s">
        <v>68</v>
      </c>
      <c r="J3" s="13" t="s">
        <v>63</v>
      </c>
      <c r="K3" s="13" t="s">
        <v>66</v>
      </c>
      <c r="L3" s="13" t="s">
        <v>89</v>
      </c>
      <c r="M3" s="14" t="s">
        <v>49</v>
      </c>
      <c r="N3" s="14" t="s">
        <v>69</v>
      </c>
    </row>
    <row r="4" spans="1:14" ht="21.75" customHeight="1">
      <c r="A4" s="2" t="s">
        <v>28</v>
      </c>
      <c r="B4" s="73">
        <f>SUM(C4:N4)</f>
        <v>251762</v>
      </c>
      <c r="C4" s="3">
        <f aca="true" t="shared" si="0" ref="C4:M4">C5+C29</f>
        <v>16543</v>
      </c>
      <c r="D4" s="3">
        <f t="shared" si="0"/>
        <v>92104</v>
      </c>
      <c r="E4" s="3">
        <f t="shared" si="0"/>
        <v>53611</v>
      </c>
      <c r="F4" s="3">
        <f t="shared" si="0"/>
        <v>25390</v>
      </c>
      <c r="G4" s="3">
        <f t="shared" si="0"/>
        <v>20410</v>
      </c>
      <c r="H4" s="3">
        <f t="shared" si="0"/>
        <v>34704</v>
      </c>
      <c r="I4" s="3">
        <v>4102</v>
      </c>
      <c r="J4" s="3">
        <f t="shared" si="0"/>
        <v>1470</v>
      </c>
      <c r="K4" s="3">
        <f t="shared" si="0"/>
        <v>93</v>
      </c>
      <c r="L4" s="3">
        <f t="shared" si="0"/>
        <v>3170</v>
      </c>
      <c r="M4" s="3">
        <f t="shared" si="0"/>
        <v>144</v>
      </c>
      <c r="N4" s="3">
        <v>21</v>
      </c>
    </row>
    <row r="5" spans="1:16" ht="21.75" customHeight="1">
      <c r="A5" s="52" t="s">
        <v>24</v>
      </c>
      <c r="B5" s="3">
        <f>SUM(C5:N5)</f>
        <v>250854</v>
      </c>
      <c r="C5" s="3">
        <f aca="true" t="shared" si="1" ref="C5:M5">SUM(C6:C28)</f>
        <v>16457</v>
      </c>
      <c r="D5" s="3">
        <f t="shared" si="1"/>
        <v>91720</v>
      </c>
      <c r="E5" s="3">
        <f t="shared" si="1"/>
        <v>53378</v>
      </c>
      <c r="F5" s="3">
        <f t="shared" si="1"/>
        <v>25293</v>
      </c>
      <c r="G5" s="3">
        <f t="shared" si="1"/>
        <v>20302</v>
      </c>
      <c r="H5" s="3">
        <f t="shared" si="1"/>
        <v>34704</v>
      </c>
      <c r="I5" s="17">
        <v>4102</v>
      </c>
      <c r="J5" s="3">
        <f t="shared" si="1"/>
        <v>1470</v>
      </c>
      <c r="K5" s="3">
        <f t="shared" si="1"/>
        <v>93</v>
      </c>
      <c r="L5" s="3">
        <f t="shared" si="1"/>
        <v>3170</v>
      </c>
      <c r="M5" s="3">
        <f t="shared" si="1"/>
        <v>144</v>
      </c>
      <c r="N5" s="17">
        <v>21</v>
      </c>
      <c r="O5" s="5"/>
      <c r="P5" s="15"/>
    </row>
    <row r="6" spans="1:16" ht="21.75" customHeight="1">
      <c r="A6" s="6" t="s">
        <v>25</v>
      </c>
      <c r="B6" s="21">
        <f>SUM(C6:N6)</f>
        <v>38388</v>
      </c>
      <c r="C6" s="47">
        <v>2432</v>
      </c>
      <c r="D6" s="21">
        <v>11053</v>
      </c>
      <c r="E6" s="21">
        <v>7365</v>
      </c>
      <c r="F6" s="21">
        <v>5156</v>
      </c>
      <c r="G6" s="21">
        <v>2992</v>
      </c>
      <c r="H6" s="21">
        <v>8606</v>
      </c>
      <c r="I6" s="22" t="s">
        <v>72</v>
      </c>
      <c r="J6" s="21">
        <v>355</v>
      </c>
      <c r="K6" s="21">
        <v>0</v>
      </c>
      <c r="L6" s="21">
        <v>429</v>
      </c>
      <c r="M6" s="21">
        <v>0</v>
      </c>
      <c r="N6" s="22" t="s">
        <v>72</v>
      </c>
      <c r="P6" s="15"/>
    </row>
    <row r="7" spans="1:16" ht="21.75" customHeight="1">
      <c r="A7" s="6" t="s">
        <v>26</v>
      </c>
      <c r="B7" s="21">
        <f aca="true" t="shared" si="2" ref="B7:B28">SUM(C7:N7)</f>
        <v>17048</v>
      </c>
      <c r="C7" s="47">
        <v>1278</v>
      </c>
      <c r="D7" s="21">
        <v>5871</v>
      </c>
      <c r="E7" s="21">
        <v>3605</v>
      </c>
      <c r="F7" s="21">
        <v>2155</v>
      </c>
      <c r="G7" s="21">
        <v>1720</v>
      </c>
      <c r="H7" s="21">
        <v>1837</v>
      </c>
      <c r="I7" s="22" t="s">
        <v>72</v>
      </c>
      <c r="J7" s="21">
        <v>169</v>
      </c>
      <c r="K7" s="21">
        <v>52</v>
      </c>
      <c r="L7" s="21">
        <v>357</v>
      </c>
      <c r="M7" s="21">
        <v>4</v>
      </c>
      <c r="N7" s="22" t="s">
        <v>72</v>
      </c>
      <c r="P7" s="15"/>
    </row>
    <row r="8" spans="1:16" ht="21.75" customHeight="1">
      <c r="A8" s="8" t="s">
        <v>0</v>
      </c>
      <c r="B8" s="21">
        <f t="shared" si="2"/>
        <v>32984</v>
      </c>
      <c r="C8" s="47">
        <v>1882</v>
      </c>
      <c r="D8" s="21">
        <v>14122</v>
      </c>
      <c r="E8" s="21">
        <v>7373</v>
      </c>
      <c r="F8" s="21">
        <v>3894</v>
      </c>
      <c r="G8" s="21">
        <v>1721</v>
      </c>
      <c r="H8" s="21">
        <v>3592</v>
      </c>
      <c r="I8" s="22" t="s">
        <v>72</v>
      </c>
      <c r="J8" s="21">
        <v>87</v>
      </c>
      <c r="K8" s="21">
        <v>1</v>
      </c>
      <c r="L8" s="21">
        <v>226</v>
      </c>
      <c r="M8" s="21">
        <v>86</v>
      </c>
      <c r="N8" s="22" t="s">
        <v>72</v>
      </c>
      <c r="P8" s="15"/>
    </row>
    <row r="9" spans="1:16" ht="21.75" customHeight="1">
      <c r="A9" s="8" t="s">
        <v>1</v>
      </c>
      <c r="B9" s="21">
        <f t="shared" si="2"/>
        <v>4947</v>
      </c>
      <c r="C9" s="47">
        <v>317</v>
      </c>
      <c r="D9" s="21">
        <v>2028</v>
      </c>
      <c r="E9" s="21">
        <v>1236</v>
      </c>
      <c r="F9" s="21">
        <v>336</v>
      </c>
      <c r="G9" s="21">
        <v>530</v>
      </c>
      <c r="H9" s="21">
        <v>380</v>
      </c>
      <c r="I9" s="22" t="s">
        <v>72</v>
      </c>
      <c r="J9" s="21">
        <v>0</v>
      </c>
      <c r="K9" s="21">
        <v>0</v>
      </c>
      <c r="L9" s="21">
        <v>118</v>
      </c>
      <c r="M9" s="21">
        <v>2</v>
      </c>
      <c r="N9" s="22" t="s">
        <v>72</v>
      </c>
      <c r="P9" s="15"/>
    </row>
    <row r="10" spans="1:16" ht="21.75" customHeight="1">
      <c r="A10" s="8" t="s">
        <v>2</v>
      </c>
      <c r="B10" s="21">
        <f t="shared" si="2"/>
        <v>17629</v>
      </c>
      <c r="C10" s="47">
        <v>1104</v>
      </c>
      <c r="D10" s="21">
        <v>6663</v>
      </c>
      <c r="E10" s="21">
        <v>4300</v>
      </c>
      <c r="F10" s="21">
        <v>1240</v>
      </c>
      <c r="G10" s="21">
        <v>1577</v>
      </c>
      <c r="H10" s="21">
        <v>2316</v>
      </c>
      <c r="I10" s="22" t="s">
        <v>72</v>
      </c>
      <c r="J10" s="21">
        <v>94</v>
      </c>
      <c r="K10" s="21">
        <v>0</v>
      </c>
      <c r="L10" s="21">
        <v>335</v>
      </c>
      <c r="M10" s="21">
        <v>0</v>
      </c>
      <c r="N10" s="22" t="s">
        <v>72</v>
      </c>
      <c r="P10" s="15"/>
    </row>
    <row r="11" spans="1:16" ht="21.75" customHeight="1">
      <c r="A11" s="8" t="s">
        <v>3</v>
      </c>
      <c r="B11" s="21">
        <f t="shared" si="2"/>
        <v>4772</v>
      </c>
      <c r="C11" s="47">
        <v>390</v>
      </c>
      <c r="D11" s="21">
        <v>1924</v>
      </c>
      <c r="E11" s="21">
        <v>1043</v>
      </c>
      <c r="F11" s="21">
        <v>358</v>
      </c>
      <c r="G11" s="21">
        <v>360</v>
      </c>
      <c r="H11" s="21">
        <v>616</v>
      </c>
      <c r="I11" s="22" t="s">
        <v>72</v>
      </c>
      <c r="J11" s="21">
        <v>0</v>
      </c>
      <c r="K11" s="21">
        <v>5</v>
      </c>
      <c r="L11" s="21">
        <v>76</v>
      </c>
      <c r="M11" s="21">
        <v>0</v>
      </c>
      <c r="N11" s="22" t="s">
        <v>72</v>
      </c>
      <c r="P11" s="15"/>
    </row>
    <row r="12" spans="1:16" ht="21.75" customHeight="1">
      <c r="A12" s="8" t="s">
        <v>4</v>
      </c>
      <c r="B12" s="21">
        <f t="shared" si="2"/>
        <v>5917</v>
      </c>
      <c r="C12" s="47">
        <v>392</v>
      </c>
      <c r="D12" s="21">
        <v>2501</v>
      </c>
      <c r="E12" s="21">
        <v>1154</v>
      </c>
      <c r="F12" s="21">
        <v>854</v>
      </c>
      <c r="G12" s="21">
        <v>597</v>
      </c>
      <c r="H12" s="21">
        <v>388</v>
      </c>
      <c r="I12" s="22" t="s">
        <v>72</v>
      </c>
      <c r="J12" s="21">
        <v>0</v>
      </c>
      <c r="K12" s="21">
        <v>1</v>
      </c>
      <c r="L12" s="21">
        <v>30</v>
      </c>
      <c r="M12" s="21">
        <v>0</v>
      </c>
      <c r="N12" s="22" t="s">
        <v>72</v>
      </c>
      <c r="P12" s="15"/>
    </row>
    <row r="13" spans="1:16" ht="21.75" customHeight="1">
      <c r="A13" s="8" t="s">
        <v>5</v>
      </c>
      <c r="B13" s="21">
        <f t="shared" si="2"/>
        <v>14329</v>
      </c>
      <c r="C13" s="47">
        <v>491</v>
      </c>
      <c r="D13" s="21">
        <v>6182</v>
      </c>
      <c r="E13" s="21">
        <v>3989</v>
      </c>
      <c r="F13" s="21">
        <v>1217</v>
      </c>
      <c r="G13" s="21">
        <v>1093</v>
      </c>
      <c r="H13" s="21">
        <v>963</v>
      </c>
      <c r="I13" s="22" t="s">
        <v>72</v>
      </c>
      <c r="J13" s="21">
        <v>114</v>
      </c>
      <c r="K13" s="21">
        <v>0</v>
      </c>
      <c r="L13" s="21">
        <v>278</v>
      </c>
      <c r="M13" s="21">
        <v>2</v>
      </c>
      <c r="N13" s="22" t="s">
        <v>72</v>
      </c>
      <c r="P13" s="15"/>
    </row>
    <row r="14" spans="1:16" ht="21.75" customHeight="1">
      <c r="A14" s="8" t="s">
        <v>6</v>
      </c>
      <c r="B14" s="21">
        <f t="shared" si="2"/>
        <v>12623</v>
      </c>
      <c r="C14" s="47">
        <v>854</v>
      </c>
      <c r="D14" s="21">
        <v>5204</v>
      </c>
      <c r="E14" s="21">
        <v>3324</v>
      </c>
      <c r="F14" s="21">
        <v>709</v>
      </c>
      <c r="G14" s="21">
        <v>1276</v>
      </c>
      <c r="H14" s="21">
        <v>874</v>
      </c>
      <c r="I14" s="22" t="s">
        <v>72</v>
      </c>
      <c r="J14" s="21">
        <v>181</v>
      </c>
      <c r="K14" s="21">
        <v>9</v>
      </c>
      <c r="L14" s="21">
        <v>188</v>
      </c>
      <c r="M14" s="21">
        <v>4</v>
      </c>
      <c r="N14" s="22" t="s">
        <v>72</v>
      </c>
      <c r="P14" s="15"/>
    </row>
    <row r="15" spans="1:16" ht="21.75" customHeight="1">
      <c r="A15" s="8" t="s">
        <v>7</v>
      </c>
      <c r="B15" s="21">
        <f t="shared" si="2"/>
        <v>5710</v>
      </c>
      <c r="C15" s="47">
        <v>304</v>
      </c>
      <c r="D15" s="21">
        <v>2798</v>
      </c>
      <c r="E15" s="21">
        <v>1419</v>
      </c>
      <c r="F15" s="21">
        <v>364</v>
      </c>
      <c r="G15" s="21">
        <v>427</v>
      </c>
      <c r="H15" s="21">
        <v>285</v>
      </c>
      <c r="I15" s="22" t="s">
        <v>72</v>
      </c>
      <c r="J15" s="21">
        <v>0</v>
      </c>
      <c r="K15" s="21">
        <v>0</v>
      </c>
      <c r="L15" s="21">
        <v>112</v>
      </c>
      <c r="M15" s="21">
        <v>1</v>
      </c>
      <c r="N15" s="22" t="s">
        <v>72</v>
      </c>
      <c r="P15" s="15"/>
    </row>
    <row r="16" spans="1:16" ht="21.75" customHeight="1">
      <c r="A16" s="8" t="s">
        <v>8</v>
      </c>
      <c r="B16" s="21">
        <f t="shared" si="2"/>
        <v>7336</v>
      </c>
      <c r="C16" s="47">
        <v>521</v>
      </c>
      <c r="D16" s="21">
        <v>3019</v>
      </c>
      <c r="E16" s="21">
        <v>1727</v>
      </c>
      <c r="F16" s="21">
        <v>739</v>
      </c>
      <c r="G16" s="21">
        <v>641</v>
      </c>
      <c r="H16" s="21">
        <v>622</v>
      </c>
      <c r="I16" s="22" t="s">
        <v>72</v>
      </c>
      <c r="J16" s="21">
        <v>0</v>
      </c>
      <c r="K16" s="21">
        <v>7</v>
      </c>
      <c r="L16" s="21">
        <v>56</v>
      </c>
      <c r="M16" s="21">
        <v>4</v>
      </c>
      <c r="N16" s="22" t="s">
        <v>72</v>
      </c>
      <c r="P16" s="15"/>
    </row>
    <row r="17" spans="1:16" ht="21.75" customHeight="1">
      <c r="A17" s="8" t="s">
        <v>9</v>
      </c>
      <c r="B17" s="21">
        <f t="shared" si="2"/>
        <v>5530</v>
      </c>
      <c r="C17" s="47">
        <v>428</v>
      </c>
      <c r="D17" s="21">
        <v>2601</v>
      </c>
      <c r="E17" s="21">
        <v>1109</v>
      </c>
      <c r="F17" s="21">
        <v>231</v>
      </c>
      <c r="G17" s="21">
        <v>419</v>
      </c>
      <c r="H17" s="21">
        <v>711</v>
      </c>
      <c r="I17" s="22" t="s">
        <v>72</v>
      </c>
      <c r="J17" s="21">
        <v>0</v>
      </c>
      <c r="K17" s="21">
        <v>1</v>
      </c>
      <c r="L17" s="21">
        <v>28</v>
      </c>
      <c r="M17" s="21">
        <v>2</v>
      </c>
      <c r="N17" s="22" t="s">
        <v>72</v>
      </c>
      <c r="P17" s="15"/>
    </row>
    <row r="18" spans="1:16" ht="21.75" customHeight="1">
      <c r="A18" s="8" t="s">
        <v>10</v>
      </c>
      <c r="B18" s="21">
        <f t="shared" si="2"/>
        <v>12598</v>
      </c>
      <c r="C18" s="47">
        <v>1101</v>
      </c>
      <c r="D18" s="21">
        <v>4602</v>
      </c>
      <c r="E18" s="21">
        <v>2091</v>
      </c>
      <c r="F18" s="21">
        <v>1239</v>
      </c>
      <c r="G18" s="21">
        <v>1137</v>
      </c>
      <c r="H18" s="21">
        <v>2252</v>
      </c>
      <c r="I18" s="22" t="s">
        <v>72</v>
      </c>
      <c r="J18" s="21">
        <v>113</v>
      </c>
      <c r="K18" s="21">
        <v>2</v>
      </c>
      <c r="L18" s="21">
        <v>60</v>
      </c>
      <c r="M18" s="21">
        <v>1</v>
      </c>
      <c r="N18" s="22" t="s">
        <v>72</v>
      </c>
      <c r="P18" s="15"/>
    </row>
    <row r="19" spans="1:16" ht="21.75" customHeight="1">
      <c r="A19" s="8" t="s">
        <v>11</v>
      </c>
      <c r="B19" s="21">
        <f t="shared" si="2"/>
        <v>12093</v>
      </c>
      <c r="C19" s="47">
        <v>927</v>
      </c>
      <c r="D19" s="21">
        <v>4863</v>
      </c>
      <c r="E19" s="21">
        <v>2634</v>
      </c>
      <c r="F19" s="21">
        <v>808</v>
      </c>
      <c r="G19" s="21">
        <v>1113</v>
      </c>
      <c r="H19" s="21">
        <v>1616</v>
      </c>
      <c r="I19" s="22" t="s">
        <v>72</v>
      </c>
      <c r="J19" s="21">
        <v>0</v>
      </c>
      <c r="K19" s="21">
        <v>4</v>
      </c>
      <c r="L19" s="21">
        <v>98</v>
      </c>
      <c r="M19" s="21">
        <v>30</v>
      </c>
      <c r="N19" s="22" t="s">
        <v>72</v>
      </c>
      <c r="P19" s="15"/>
    </row>
    <row r="20" spans="1:16" ht="21.75" customHeight="1">
      <c r="A20" s="8" t="s">
        <v>12</v>
      </c>
      <c r="B20" s="21">
        <f t="shared" si="2"/>
        <v>9467</v>
      </c>
      <c r="C20" s="47">
        <v>575</v>
      </c>
      <c r="D20" s="21">
        <v>3874</v>
      </c>
      <c r="E20" s="21">
        <v>2235</v>
      </c>
      <c r="F20" s="21">
        <v>552</v>
      </c>
      <c r="G20" s="21">
        <v>895</v>
      </c>
      <c r="H20" s="21">
        <v>1255</v>
      </c>
      <c r="I20" s="22" t="s">
        <v>72</v>
      </c>
      <c r="J20" s="21">
        <v>0</v>
      </c>
      <c r="K20" s="21">
        <v>0</v>
      </c>
      <c r="L20" s="21">
        <v>76</v>
      </c>
      <c r="M20" s="21">
        <v>5</v>
      </c>
      <c r="N20" s="22" t="s">
        <v>72</v>
      </c>
      <c r="P20" s="15"/>
    </row>
    <row r="21" spans="1:16" ht="21.75" customHeight="1">
      <c r="A21" s="8" t="s">
        <v>13</v>
      </c>
      <c r="B21" s="21">
        <f t="shared" si="2"/>
        <v>3076</v>
      </c>
      <c r="C21" s="47">
        <v>164</v>
      </c>
      <c r="D21" s="21">
        <v>1438</v>
      </c>
      <c r="E21" s="21">
        <v>691</v>
      </c>
      <c r="F21" s="21">
        <v>220</v>
      </c>
      <c r="G21" s="21">
        <v>387</v>
      </c>
      <c r="H21" s="21">
        <v>138</v>
      </c>
      <c r="I21" s="22" t="s">
        <v>72</v>
      </c>
      <c r="J21" s="21">
        <v>0</v>
      </c>
      <c r="K21" s="21">
        <v>0</v>
      </c>
      <c r="L21" s="21">
        <v>38</v>
      </c>
      <c r="M21" s="21">
        <v>0</v>
      </c>
      <c r="N21" s="22" t="s">
        <v>72</v>
      </c>
      <c r="P21" s="15"/>
    </row>
    <row r="22" spans="1:16" ht="21.75" customHeight="1">
      <c r="A22" s="8" t="s">
        <v>14</v>
      </c>
      <c r="B22" s="21">
        <f t="shared" si="2"/>
        <v>4907</v>
      </c>
      <c r="C22" s="47">
        <v>329</v>
      </c>
      <c r="D22" s="21">
        <v>1856</v>
      </c>
      <c r="E22" s="21">
        <v>1007</v>
      </c>
      <c r="F22" s="21">
        <v>431</v>
      </c>
      <c r="G22" s="21">
        <v>430</v>
      </c>
      <c r="H22" s="21">
        <v>745</v>
      </c>
      <c r="I22" s="22" t="s">
        <v>72</v>
      </c>
      <c r="J22" s="21">
        <v>47</v>
      </c>
      <c r="K22" s="21">
        <v>1</v>
      </c>
      <c r="L22" s="21">
        <v>61</v>
      </c>
      <c r="M22" s="21">
        <v>0</v>
      </c>
      <c r="N22" s="22" t="s">
        <v>72</v>
      </c>
      <c r="P22" s="15"/>
    </row>
    <row r="23" spans="1:16" ht="21.75" customHeight="1">
      <c r="A23" s="8" t="s">
        <v>15</v>
      </c>
      <c r="B23" s="21">
        <f t="shared" si="2"/>
        <v>1175</v>
      </c>
      <c r="C23" s="47">
        <v>50</v>
      </c>
      <c r="D23" s="21">
        <v>555</v>
      </c>
      <c r="E23" s="21">
        <v>298</v>
      </c>
      <c r="F23" s="21">
        <v>104</v>
      </c>
      <c r="G23" s="21">
        <v>117</v>
      </c>
      <c r="H23" s="21">
        <v>50</v>
      </c>
      <c r="I23" s="22" t="s">
        <v>72</v>
      </c>
      <c r="J23" s="21">
        <v>0</v>
      </c>
      <c r="K23" s="21">
        <v>1</v>
      </c>
      <c r="L23" s="21">
        <v>0</v>
      </c>
      <c r="M23" s="21">
        <v>0</v>
      </c>
      <c r="N23" s="22" t="s">
        <v>72</v>
      </c>
      <c r="P23" s="15"/>
    </row>
    <row r="24" spans="1:16" ht="21.75" customHeight="1">
      <c r="A24" s="8" t="s">
        <v>16</v>
      </c>
      <c r="B24" s="21">
        <f t="shared" si="2"/>
        <v>4312</v>
      </c>
      <c r="C24" s="47">
        <v>287</v>
      </c>
      <c r="D24" s="21">
        <v>1541</v>
      </c>
      <c r="E24" s="21">
        <v>923</v>
      </c>
      <c r="F24" s="21">
        <v>524</v>
      </c>
      <c r="G24" s="21">
        <v>363</v>
      </c>
      <c r="H24" s="21">
        <v>608</v>
      </c>
      <c r="I24" s="22" t="s">
        <v>72</v>
      </c>
      <c r="J24" s="21">
        <v>0</v>
      </c>
      <c r="K24" s="21">
        <v>0</v>
      </c>
      <c r="L24" s="21">
        <v>66</v>
      </c>
      <c r="M24" s="21">
        <v>0</v>
      </c>
      <c r="N24" s="22" t="s">
        <v>72</v>
      </c>
      <c r="P24" s="15"/>
    </row>
    <row r="25" spans="1:16" ht="21.75" customHeight="1">
      <c r="A25" s="8" t="s">
        <v>17</v>
      </c>
      <c r="B25" s="21">
        <f t="shared" si="2"/>
        <v>5568</v>
      </c>
      <c r="C25" s="47">
        <v>521</v>
      </c>
      <c r="D25" s="21">
        <v>1451</v>
      </c>
      <c r="E25" s="21">
        <v>855</v>
      </c>
      <c r="F25" s="21">
        <v>827</v>
      </c>
      <c r="G25" s="21">
        <v>270</v>
      </c>
      <c r="H25" s="21">
        <v>1575</v>
      </c>
      <c r="I25" s="22" t="s">
        <v>72</v>
      </c>
      <c r="J25" s="21">
        <v>0</v>
      </c>
      <c r="K25" s="21">
        <v>8</v>
      </c>
      <c r="L25" s="21">
        <v>61</v>
      </c>
      <c r="M25" s="21">
        <v>0</v>
      </c>
      <c r="N25" s="22" t="s">
        <v>72</v>
      </c>
      <c r="P25" s="15"/>
    </row>
    <row r="26" spans="1:16" ht="21.75" customHeight="1">
      <c r="A26" s="8" t="s">
        <v>18</v>
      </c>
      <c r="B26" s="21">
        <f t="shared" si="2"/>
        <v>13311</v>
      </c>
      <c r="C26" s="47">
        <v>1102</v>
      </c>
      <c r="D26" s="21">
        <v>3718</v>
      </c>
      <c r="E26" s="21">
        <v>2385</v>
      </c>
      <c r="F26" s="21">
        <v>1175</v>
      </c>
      <c r="G26" s="21">
        <v>989</v>
      </c>
      <c r="H26" s="21">
        <v>3625</v>
      </c>
      <c r="I26" s="22" t="s">
        <v>72</v>
      </c>
      <c r="J26" s="21">
        <v>120</v>
      </c>
      <c r="K26" s="21">
        <v>1</v>
      </c>
      <c r="L26" s="21">
        <v>193</v>
      </c>
      <c r="M26" s="21">
        <v>3</v>
      </c>
      <c r="N26" s="22" t="s">
        <v>72</v>
      </c>
      <c r="P26" s="15"/>
    </row>
    <row r="27" spans="1:16" ht="21.75" customHeight="1">
      <c r="A27" s="8" t="s">
        <v>19</v>
      </c>
      <c r="B27" s="21">
        <f t="shared" si="2"/>
        <v>3978</v>
      </c>
      <c r="C27" s="47">
        <v>362</v>
      </c>
      <c r="D27" s="21">
        <v>1013</v>
      </c>
      <c r="E27" s="21">
        <v>626</v>
      </c>
      <c r="F27" s="21">
        <v>701</v>
      </c>
      <c r="G27" s="21">
        <v>690</v>
      </c>
      <c r="H27" s="21">
        <v>416</v>
      </c>
      <c r="I27" s="22" t="s">
        <v>72</v>
      </c>
      <c r="J27" s="21">
        <v>73</v>
      </c>
      <c r="K27" s="21">
        <v>0</v>
      </c>
      <c r="L27" s="21">
        <v>97</v>
      </c>
      <c r="M27" s="21">
        <v>0</v>
      </c>
      <c r="N27" s="22" t="s">
        <v>72</v>
      </c>
      <c r="P27" s="15"/>
    </row>
    <row r="28" spans="1:16" ht="21.75" customHeight="1">
      <c r="A28" s="8" t="s">
        <v>20</v>
      </c>
      <c r="B28" s="21">
        <f t="shared" si="2"/>
        <v>9033</v>
      </c>
      <c r="C28" s="47">
        <v>646</v>
      </c>
      <c r="D28" s="21">
        <v>2843</v>
      </c>
      <c r="E28" s="21">
        <v>1989</v>
      </c>
      <c r="F28" s="21">
        <v>1459</v>
      </c>
      <c r="G28" s="21">
        <v>558</v>
      </c>
      <c r="H28" s="21">
        <v>1234</v>
      </c>
      <c r="I28" s="22" t="s">
        <v>72</v>
      </c>
      <c r="J28" s="21">
        <v>117</v>
      </c>
      <c r="K28" s="21">
        <v>0</v>
      </c>
      <c r="L28" s="21">
        <v>187</v>
      </c>
      <c r="M28" s="21">
        <v>0</v>
      </c>
      <c r="N28" s="22" t="s">
        <v>72</v>
      </c>
      <c r="P28" s="15"/>
    </row>
    <row r="29" spans="1:16" ht="21.75" customHeight="1">
      <c r="A29" s="4" t="s">
        <v>21</v>
      </c>
      <c r="B29" s="3">
        <f>SUM(C29:N29)</f>
        <v>908</v>
      </c>
      <c r="C29" s="48">
        <f>SUM(C30:C31)</f>
        <v>86</v>
      </c>
      <c r="D29" s="3">
        <v>384</v>
      </c>
      <c r="E29" s="3">
        <v>233</v>
      </c>
      <c r="F29" s="3">
        <v>97</v>
      </c>
      <c r="G29" s="3">
        <v>108</v>
      </c>
      <c r="H29" s="3">
        <v>0</v>
      </c>
      <c r="I29" s="17" t="s">
        <v>80</v>
      </c>
      <c r="J29" s="3">
        <v>0</v>
      </c>
      <c r="K29" s="3">
        <v>0</v>
      </c>
      <c r="L29" s="3">
        <v>0</v>
      </c>
      <c r="M29" s="3">
        <v>0</v>
      </c>
      <c r="N29" s="17" t="s">
        <v>80</v>
      </c>
      <c r="P29" s="15"/>
    </row>
    <row r="30" spans="1:16" ht="21.75" customHeight="1">
      <c r="A30" s="8" t="s">
        <v>22</v>
      </c>
      <c r="B30" s="21">
        <f>SUM(C30:N30)</f>
        <v>742</v>
      </c>
      <c r="C30" s="47">
        <v>63</v>
      </c>
      <c r="D30" s="21">
        <v>306</v>
      </c>
      <c r="E30" s="21">
        <v>193</v>
      </c>
      <c r="F30" s="21">
        <v>72</v>
      </c>
      <c r="G30" s="21">
        <v>108</v>
      </c>
      <c r="H30" s="21">
        <v>0</v>
      </c>
      <c r="I30" s="22" t="s">
        <v>72</v>
      </c>
      <c r="J30" s="21">
        <v>0</v>
      </c>
      <c r="K30" s="21">
        <v>0</v>
      </c>
      <c r="L30" s="21">
        <v>0</v>
      </c>
      <c r="M30" s="21">
        <v>0</v>
      </c>
      <c r="N30" s="22" t="s">
        <v>72</v>
      </c>
      <c r="O30" s="44"/>
      <c r="P30" s="15"/>
    </row>
    <row r="31" spans="1:16" ht="21.75" customHeight="1">
      <c r="A31" s="9" t="s">
        <v>23</v>
      </c>
      <c r="B31" s="29">
        <f>SUM(C31:N31)</f>
        <v>166</v>
      </c>
      <c r="C31" s="50">
        <v>23</v>
      </c>
      <c r="D31" s="25">
        <v>78</v>
      </c>
      <c r="E31" s="25">
        <v>40</v>
      </c>
      <c r="F31" s="25">
        <v>25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5">
        <v>0</v>
      </c>
      <c r="N31" s="25"/>
      <c r="P31" s="15"/>
    </row>
    <row r="32" spans="1:14" ht="21.75" customHeight="1">
      <c r="A32" s="10" t="s">
        <v>65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ht="16.5">
      <c r="A33" s="10" t="s">
        <v>94</v>
      </c>
    </row>
  </sheetData>
  <sheetProtection/>
  <mergeCells count="2">
    <mergeCell ref="A1:N1"/>
    <mergeCell ref="A2:N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6.5"/>
  <cols>
    <col min="1" max="1" width="8.625" style="1" customWidth="1"/>
    <col min="2" max="2" width="8.125" style="1" customWidth="1"/>
    <col min="3" max="8" width="6.625" style="1" customWidth="1"/>
    <col min="9" max="9" width="5.625" style="1" customWidth="1"/>
    <col min="10" max="14" width="6.625" style="1" customWidth="1"/>
    <col min="15" max="16384" width="9.00390625" style="1" customWidth="1"/>
  </cols>
  <sheetData>
    <row r="1" spans="1:14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0.25" customHeight="1">
      <c r="A2" s="90" t="s">
        <v>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54.75" customHeight="1">
      <c r="A3" s="11"/>
      <c r="B3" s="12" t="s">
        <v>28</v>
      </c>
      <c r="C3" s="13" t="s">
        <v>27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50</v>
      </c>
      <c r="I3" s="13" t="s">
        <v>68</v>
      </c>
      <c r="J3" s="13" t="s">
        <v>63</v>
      </c>
      <c r="K3" s="13" t="s">
        <v>66</v>
      </c>
      <c r="L3" s="13" t="s">
        <v>64</v>
      </c>
      <c r="M3" s="14" t="s">
        <v>49</v>
      </c>
      <c r="N3" s="14" t="s">
        <v>69</v>
      </c>
    </row>
    <row r="4" spans="1:17" ht="21.75" customHeight="1">
      <c r="A4" s="2" t="s">
        <v>28</v>
      </c>
      <c r="B4" s="73">
        <f>SUM(C4:N4)</f>
        <v>256916</v>
      </c>
      <c r="C4" s="3">
        <f aca="true" t="shared" si="0" ref="C4:M4">C5+C29</f>
        <v>17795</v>
      </c>
      <c r="D4" s="3">
        <f t="shared" si="0"/>
        <v>95029</v>
      </c>
      <c r="E4" s="3">
        <f t="shared" si="0"/>
        <v>51452</v>
      </c>
      <c r="F4" s="3">
        <f t="shared" si="0"/>
        <v>27003</v>
      </c>
      <c r="G4" s="3">
        <f t="shared" si="0"/>
        <v>20402</v>
      </c>
      <c r="H4" s="3">
        <f t="shared" si="0"/>
        <v>36336</v>
      </c>
      <c r="I4" s="3">
        <v>3813</v>
      </c>
      <c r="J4" s="3">
        <f t="shared" si="0"/>
        <v>1532</v>
      </c>
      <c r="K4" s="3">
        <f t="shared" si="0"/>
        <v>93</v>
      </c>
      <c r="L4" s="3">
        <f t="shared" si="0"/>
        <v>3223</v>
      </c>
      <c r="M4" s="3">
        <f t="shared" si="0"/>
        <v>217</v>
      </c>
      <c r="N4" s="3">
        <v>21</v>
      </c>
      <c r="Q4" s="3"/>
    </row>
    <row r="5" spans="1:19" ht="21.75" customHeight="1">
      <c r="A5" s="52" t="s">
        <v>24</v>
      </c>
      <c r="B5" s="3">
        <f>SUM(C5:N5)</f>
        <v>255992</v>
      </c>
      <c r="C5" s="3">
        <f aca="true" t="shared" si="1" ref="C5:M5">SUM(C6:C28)</f>
        <v>17705</v>
      </c>
      <c r="D5" s="3">
        <f t="shared" si="1"/>
        <v>94639</v>
      </c>
      <c r="E5" s="3">
        <f t="shared" si="1"/>
        <v>51214</v>
      </c>
      <c r="F5" s="3">
        <f t="shared" si="1"/>
        <v>26905</v>
      </c>
      <c r="G5" s="3">
        <f t="shared" si="1"/>
        <v>20294</v>
      </c>
      <c r="H5" s="3">
        <f t="shared" si="1"/>
        <v>36336</v>
      </c>
      <c r="I5" s="3">
        <v>3813</v>
      </c>
      <c r="J5" s="3">
        <f t="shared" si="1"/>
        <v>1532</v>
      </c>
      <c r="K5" s="3">
        <f t="shared" si="1"/>
        <v>93</v>
      </c>
      <c r="L5" s="3">
        <f t="shared" si="1"/>
        <v>3223</v>
      </c>
      <c r="M5" s="3">
        <f t="shared" si="1"/>
        <v>217</v>
      </c>
      <c r="N5" s="3">
        <v>21</v>
      </c>
      <c r="O5" s="5"/>
      <c r="P5" s="15"/>
      <c r="Q5" s="5"/>
      <c r="R5" s="5"/>
      <c r="S5" s="15"/>
    </row>
    <row r="6" spans="1:19" ht="21.75" customHeight="1">
      <c r="A6" s="6" t="s">
        <v>25</v>
      </c>
      <c r="B6" s="21">
        <f>SUM(C6:N6)</f>
        <v>38407</v>
      </c>
      <c r="C6" s="24">
        <v>2517</v>
      </c>
      <c r="D6" s="21">
        <v>10958</v>
      </c>
      <c r="E6" s="21">
        <v>7034</v>
      </c>
      <c r="F6" s="21">
        <v>5385</v>
      </c>
      <c r="G6" s="21">
        <v>2915</v>
      </c>
      <c r="H6" s="21">
        <v>8830</v>
      </c>
      <c r="I6" s="22" t="s">
        <v>72</v>
      </c>
      <c r="J6" s="21">
        <v>336</v>
      </c>
      <c r="K6" s="21">
        <v>0</v>
      </c>
      <c r="L6" s="21">
        <v>427</v>
      </c>
      <c r="M6" s="21">
        <v>5</v>
      </c>
      <c r="N6" s="22" t="s">
        <v>72</v>
      </c>
      <c r="P6" s="15"/>
      <c r="S6" s="15"/>
    </row>
    <row r="7" spans="1:19" ht="21.75" customHeight="1">
      <c r="A7" s="6" t="s">
        <v>26</v>
      </c>
      <c r="B7" s="21">
        <f aca="true" t="shared" si="2" ref="B7:B28">SUM(C7:N7)</f>
        <v>16976</v>
      </c>
      <c r="C7" s="24">
        <v>1178</v>
      </c>
      <c r="D7" s="21">
        <v>5923</v>
      </c>
      <c r="E7" s="21">
        <v>3462</v>
      </c>
      <c r="F7" s="21">
        <v>2394</v>
      </c>
      <c r="G7" s="21">
        <v>1552</v>
      </c>
      <c r="H7" s="21">
        <v>1877</v>
      </c>
      <c r="I7" s="22" t="s">
        <v>72</v>
      </c>
      <c r="J7" s="21">
        <v>183</v>
      </c>
      <c r="K7" s="21">
        <v>47</v>
      </c>
      <c r="L7" s="21">
        <v>349</v>
      </c>
      <c r="M7" s="21">
        <v>11</v>
      </c>
      <c r="N7" s="22" t="s">
        <v>72</v>
      </c>
      <c r="P7" s="15"/>
      <c r="S7" s="15"/>
    </row>
    <row r="8" spans="1:19" ht="21.75" customHeight="1">
      <c r="A8" s="8" t="s">
        <v>0</v>
      </c>
      <c r="B8" s="21">
        <f t="shared" si="2"/>
        <v>33929</v>
      </c>
      <c r="C8" s="24">
        <v>2178</v>
      </c>
      <c r="D8" s="21">
        <v>14638</v>
      </c>
      <c r="E8" s="21">
        <v>6879</v>
      </c>
      <c r="F8" s="21">
        <v>4335</v>
      </c>
      <c r="G8" s="21">
        <v>1753</v>
      </c>
      <c r="H8" s="21">
        <v>3757</v>
      </c>
      <c r="I8" s="22" t="s">
        <v>72</v>
      </c>
      <c r="J8" s="21">
        <v>94</v>
      </c>
      <c r="K8" s="21">
        <v>0</v>
      </c>
      <c r="L8" s="21">
        <v>213</v>
      </c>
      <c r="M8" s="21">
        <v>82</v>
      </c>
      <c r="N8" s="22" t="s">
        <v>72</v>
      </c>
      <c r="P8" s="15"/>
      <c r="S8" s="15"/>
    </row>
    <row r="9" spans="1:19" ht="21.75" customHeight="1">
      <c r="A9" s="8" t="s">
        <v>1</v>
      </c>
      <c r="B9" s="21">
        <f t="shared" si="2"/>
        <v>5093</v>
      </c>
      <c r="C9" s="24">
        <v>321</v>
      </c>
      <c r="D9" s="21">
        <v>2110</v>
      </c>
      <c r="E9" s="21">
        <v>1212</v>
      </c>
      <c r="F9" s="21">
        <v>357</v>
      </c>
      <c r="G9" s="21">
        <v>537</v>
      </c>
      <c r="H9" s="21">
        <v>410</v>
      </c>
      <c r="I9" s="22" t="s">
        <v>72</v>
      </c>
      <c r="J9" s="21">
        <v>18</v>
      </c>
      <c r="K9" s="21">
        <v>0</v>
      </c>
      <c r="L9" s="21">
        <v>118</v>
      </c>
      <c r="M9" s="21">
        <v>10</v>
      </c>
      <c r="N9" s="22" t="s">
        <v>72</v>
      </c>
      <c r="P9" s="15"/>
      <c r="S9" s="15"/>
    </row>
    <row r="10" spans="1:19" ht="21.75" customHeight="1">
      <c r="A10" s="8" t="s">
        <v>2</v>
      </c>
      <c r="B10" s="21">
        <f t="shared" si="2"/>
        <v>18938</v>
      </c>
      <c r="C10" s="24">
        <v>1630</v>
      </c>
      <c r="D10" s="21">
        <v>7285</v>
      </c>
      <c r="E10" s="21">
        <v>4272</v>
      </c>
      <c r="F10" s="21">
        <v>1325</v>
      </c>
      <c r="G10" s="21">
        <v>1598</v>
      </c>
      <c r="H10" s="21">
        <v>2379</v>
      </c>
      <c r="I10" s="22" t="s">
        <v>72</v>
      </c>
      <c r="J10" s="21">
        <v>94</v>
      </c>
      <c r="K10" s="21">
        <v>11</v>
      </c>
      <c r="L10" s="21">
        <v>340</v>
      </c>
      <c r="M10" s="21">
        <v>4</v>
      </c>
      <c r="N10" s="22" t="s">
        <v>72</v>
      </c>
      <c r="P10" s="15"/>
      <c r="S10" s="15"/>
    </row>
    <row r="11" spans="1:16" ht="21.75" customHeight="1">
      <c r="A11" s="8" t="s">
        <v>3</v>
      </c>
      <c r="B11" s="21">
        <f t="shared" si="2"/>
        <v>5055</v>
      </c>
      <c r="C11" s="24">
        <v>425</v>
      </c>
      <c r="D11" s="21">
        <v>2073</v>
      </c>
      <c r="E11" s="21">
        <v>1050</v>
      </c>
      <c r="F11" s="21">
        <v>382</v>
      </c>
      <c r="G11" s="21">
        <v>381</v>
      </c>
      <c r="H11" s="21">
        <v>658</v>
      </c>
      <c r="I11" s="22" t="s">
        <v>72</v>
      </c>
      <c r="J11" s="21">
        <v>0</v>
      </c>
      <c r="K11" s="21">
        <v>0</v>
      </c>
      <c r="L11" s="21">
        <v>86</v>
      </c>
      <c r="M11" s="21">
        <v>0</v>
      </c>
      <c r="N11" s="22" t="s">
        <v>72</v>
      </c>
      <c r="P11" s="15"/>
    </row>
    <row r="12" spans="1:16" ht="21.75" customHeight="1">
      <c r="A12" s="8" t="s">
        <v>4</v>
      </c>
      <c r="B12" s="21">
        <f t="shared" si="2"/>
        <v>6004</v>
      </c>
      <c r="C12" s="24">
        <v>402</v>
      </c>
      <c r="D12" s="21">
        <v>2591</v>
      </c>
      <c r="E12" s="21">
        <v>1096</v>
      </c>
      <c r="F12" s="21">
        <v>882</v>
      </c>
      <c r="G12" s="21">
        <v>593</v>
      </c>
      <c r="H12" s="21">
        <v>414</v>
      </c>
      <c r="I12" s="22" t="s">
        <v>72</v>
      </c>
      <c r="J12" s="21">
        <v>0</v>
      </c>
      <c r="K12" s="21">
        <v>0</v>
      </c>
      <c r="L12" s="21">
        <v>26</v>
      </c>
      <c r="M12" s="21">
        <v>0</v>
      </c>
      <c r="N12" s="22" t="s">
        <v>72</v>
      </c>
      <c r="P12" s="15"/>
    </row>
    <row r="13" spans="1:16" ht="21.75" customHeight="1">
      <c r="A13" s="8" t="s">
        <v>5</v>
      </c>
      <c r="B13" s="21">
        <f t="shared" si="2"/>
        <v>14765</v>
      </c>
      <c r="C13" s="24">
        <v>550</v>
      </c>
      <c r="D13" s="21">
        <v>6481</v>
      </c>
      <c r="E13" s="21">
        <v>3837</v>
      </c>
      <c r="F13" s="21">
        <v>1311</v>
      </c>
      <c r="G13" s="21">
        <v>1129</v>
      </c>
      <c r="H13" s="21">
        <v>1045</v>
      </c>
      <c r="I13" s="22" t="s">
        <v>72</v>
      </c>
      <c r="J13" s="21">
        <v>111</v>
      </c>
      <c r="K13" s="21">
        <v>0</v>
      </c>
      <c r="L13" s="21">
        <v>295</v>
      </c>
      <c r="M13" s="21">
        <v>6</v>
      </c>
      <c r="N13" s="22" t="s">
        <v>72</v>
      </c>
      <c r="P13" s="15"/>
    </row>
    <row r="14" spans="1:16" ht="21.75" customHeight="1">
      <c r="A14" s="8" t="s">
        <v>6</v>
      </c>
      <c r="B14" s="21">
        <f t="shared" si="2"/>
        <v>12909</v>
      </c>
      <c r="C14" s="24">
        <v>878</v>
      </c>
      <c r="D14" s="21">
        <v>5387</v>
      </c>
      <c r="E14" s="21">
        <v>3232</v>
      </c>
      <c r="F14" s="21">
        <v>740</v>
      </c>
      <c r="G14" s="21">
        <v>1293</v>
      </c>
      <c r="H14" s="21">
        <v>988</v>
      </c>
      <c r="I14" s="22" t="s">
        <v>72</v>
      </c>
      <c r="J14" s="21">
        <v>186</v>
      </c>
      <c r="K14" s="21">
        <v>8</v>
      </c>
      <c r="L14" s="21">
        <v>190</v>
      </c>
      <c r="M14" s="21">
        <v>7</v>
      </c>
      <c r="N14" s="22" t="s">
        <v>72</v>
      </c>
      <c r="P14" s="15"/>
    </row>
    <row r="15" spans="1:16" ht="21.75" customHeight="1">
      <c r="A15" s="8" t="s">
        <v>7</v>
      </c>
      <c r="B15" s="21">
        <f t="shared" si="2"/>
        <v>5900</v>
      </c>
      <c r="C15" s="24">
        <v>353</v>
      </c>
      <c r="D15" s="21">
        <v>2885</v>
      </c>
      <c r="E15" s="21">
        <v>1388</v>
      </c>
      <c r="F15" s="21">
        <v>370</v>
      </c>
      <c r="G15" s="21">
        <v>458</v>
      </c>
      <c r="H15" s="21">
        <v>329</v>
      </c>
      <c r="I15" s="22" t="s">
        <v>72</v>
      </c>
      <c r="J15" s="21">
        <v>0</v>
      </c>
      <c r="K15" s="21">
        <v>0</v>
      </c>
      <c r="L15" s="21">
        <v>113</v>
      </c>
      <c r="M15" s="21">
        <v>4</v>
      </c>
      <c r="N15" s="22" t="s">
        <v>72</v>
      </c>
      <c r="P15" s="15"/>
    </row>
    <row r="16" spans="1:16" ht="21.75" customHeight="1">
      <c r="A16" s="8" t="s">
        <v>8</v>
      </c>
      <c r="B16" s="21">
        <f t="shared" si="2"/>
        <v>7417</v>
      </c>
      <c r="C16" s="24">
        <v>552</v>
      </c>
      <c r="D16" s="21">
        <v>3058</v>
      </c>
      <c r="E16" s="21">
        <v>1619</v>
      </c>
      <c r="F16" s="21">
        <v>807</v>
      </c>
      <c r="G16" s="21">
        <v>650</v>
      </c>
      <c r="H16" s="21">
        <v>661</v>
      </c>
      <c r="I16" s="22" t="s">
        <v>72</v>
      </c>
      <c r="J16" s="21">
        <v>0</v>
      </c>
      <c r="K16" s="21">
        <v>4</v>
      </c>
      <c r="L16" s="21">
        <v>59</v>
      </c>
      <c r="M16" s="21">
        <v>7</v>
      </c>
      <c r="N16" s="22" t="s">
        <v>72</v>
      </c>
      <c r="P16" s="15"/>
    </row>
    <row r="17" spans="1:16" ht="21.75" customHeight="1">
      <c r="A17" s="8" t="s">
        <v>9</v>
      </c>
      <c r="B17" s="21">
        <f t="shared" si="2"/>
        <v>5542</v>
      </c>
      <c r="C17" s="24">
        <v>433</v>
      </c>
      <c r="D17" s="21">
        <v>2538</v>
      </c>
      <c r="E17" s="21">
        <v>1080</v>
      </c>
      <c r="F17" s="21">
        <v>239</v>
      </c>
      <c r="G17" s="21">
        <v>449</v>
      </c>
      <c r="H17" s="21">
        <v>775</v>
      </c>
      <c r="I17" s="22" t="s">
        <v>72</v>
      </c>
      <c r="J17" s="21">
        <v>0</v>
      </c>
      <c r="K17" s="21">
        <v>0</v>
      </c>
      <c r="L17" s="21">
        <v>23</v>
      </c>
      <c r="M17" s="21">
        <v>5</v>
      </c>
      <c r="N17" s="22" t="s">
        <v>72</v>
      </c>
      <c r="P17" s="15"/>
    </row>
    <row r="18" spans="1:16" ht="21.75" customHeight="1">
      <c r="A18" s="8" t="s">
        <v>10</v>
      </c>
      <c r="B18" s="21">
        <f t="shared" si="2"/>
        <v>12939</v>
      </c>
      <c r="C18" s="24">
        <v>1094</v>
      </c>
      <c r="D18" s="21">
        <v>4773</v>
      </c>
      <c r="E18" s="21">
        <v>2009</v>
      </c>
      <c r="F18" s="21">
        <v>1293</v>
      </c>
      <c r="G18" s="21">
        <v>1165</v>
      </c>
      <c r="H18" s="21">
        <v>2399</v>
      </c>
      <c r="I18" s="22" t="s">
        <v>72</v>
      </c>
      <c r="J18" s="21">
        <v>106</v>
      </c>
      <c r="K18" s="21">
        <v>7</v>
      </c>
      <c r="L18" s="21">
        <v>85</v>
      </c>
      <c r="M18" s="21">
        <v>8</v>
      </c>
      <c r="N18" s="22" t="s">
        <v>72</v>
      </c>
      <c r="P18" s="15"/>
    </row>
    <row r="19" spans="1:16" ht="21.75" customHeight="1">
      <c r="A19" s="8" t="s">
        <v>11</v>
      </c>
      <c r="B19" s="21">
        <f t="shared" si="2"/>
        <v>12612</v>
      </c>
      <c r="C19" s="24">
        <v>1157</v>
      </c>
      <c r="D19" s="21">
        <v>5013</v>
      </c>
      <c r="E19" s="21">
        <v>2455</v>
      </c>
      <c r="F19" s="21">
        <v>940</v>
      </c>
      <c r="G19" s="21">
        <v>1148</v>
      </c>
      <c r="H19" s="21">
        <v>1761</v>
      </c>
      <c r="I19" s="22" t="s">
        <v>72</v>
      </c>
      <c r="J19" s="21">
        <v>0</v>
      </c>
      <c r="K19" s="21">
        <v>1</v>
      </c>
      <c r="L19" s="21">
        <v>96</v>
      </c>
      <c r="M19" s="21">
        <v>41</v>
      </c>
      <c r="N19" s="22" t="s">
        <v>72</v>
      </c>
      <c r="P19" s="15"/>
    </row>
    <row r="20" spans="1:16" ht="21.75" customHeight="1">
      <c r="A20" s="8" t="s">
        <v>12</v>
      </c>
      <c r="B20" s="21">
        <f t="shared" si="2"/>
        <v>9540</v>
      </c>
      <c r="C20" s="24">
        <v>571</v>
      </c>
      <c r="D20" s="21">
        <v>3985</v>
      </c>
      <c r="E20" s="21">
        <v>2146</v>
      </c>
      <c r="F20" s="21">
        <v>546</v>
      </c>
      <c r="G20" s="21">
        <v>902</v>
      </c>
      <c r="H20" s="21">
        <v>1304</v>
      </c>
      <c r="I20" s="22" t="s">
        <v>72</v>
      </c>
      <c r="J20" s="21">
        <v>0</v>
      </c>
      <c r="K20" s="21">
        <v>0</v>
      </c>
      <c r="L20" s="21">
        <v>81</v>
      </c>
      <c r="M20" s="21">
        <v>5</v>
      </c>
      <c r="N20" s="22" t="s">
        <v>72</v>
      </c>
      <c r="P20" s="15"/>
    </row>
    <row r="21" spans="1:16" ht="21.75" customHeight="1">
      <c r="A21" s="8" t="s">
        <v>13</v>
      </c>
      <c r="B21" s="21">
        <f t="shared" si="2"/>
        <v>3114</v>
      </c>
      <c r="C21" s="24">
        <v>185</v>
      </c>
      <c r="D21" s="21">
        <v>1458</v>
      </c>
      <c r="E21" s="21">
        <v>675</v>
      </c>
      <c r="F21" s="21">
        <v>227</v>
      </c>
      <c r="G21" s="21">
        <v>382</v>
      </c>
      <c r="H21" s="21">
        <v>144</v>
      </c>
      <c r="I21" s="22" t="s">
        <v>72</v>
      </c>
      <c r="J21" s="21">
        <v>0</v>
      </c>
      <c r="K21" s="21">
        <v>0</v>
      </c>
      <c r="L21" s="21">
        <v>43</v>
      </c>
      <c r="M21" s="21">
        <v>0</v>
      </c>
      <c r="N21" s="22" t="s">
        <v>72</v>
      </c>
      <c r="P21" s="15"/>
    </row>
    <row r="22" spans="1:16" ht="21.75" customHeight="1">
      <c r="A22" s="8" t="s">
        <v>14</v>
      </c>
      <c r="B22" s="21">
        <f t="shared" si="2"/>
        <v>5075</v>
      </c>
      <c r="C22" s="24">
        <v>277</v>
      </c>
      <c r="D22" s="21">
        <v>1909</v>
      </c>
      <c r="E22" s="21">
        <v>979</v>
      </c>
      <c r="F22" s="21">
        <v>440</v>
      </c>
      <c r="G22" s="21">
        <v>442</v>
      </c>
      <c r="H22" s="21">
        <v>888</v>
      </c>
      <c r="I22" s="22" t="s">
        <v>72</v>
      </c>
      <c r="J22" s="21">
        <v>69</v>
      </c>
      <c r="K22" s="21">
        <v>0</v>
      </c>
      <c r="L22" s="21">
        <v>56</v>
      </c>
      <c r="M22" s="21">
        <v>15</v>
      </c>
      <c r="N22" s="22" t="s">
        <v>72</v>
      </c>
      <c r="P22" s="15"/>
    </row>
    <row r="23" spans="1:16" ht="21.75" customHeight="1">
      <c r="A23" s="8" t="s">
        <v>15</v>
      </c>
      <c r="B23" s="21">
        <f t="shared" si="2"/>
        <v>1182</v>
      </c>
      <c r="C23" s="24">
        <v>52</v>
      </c>
      <c r="D23" s="21">
        <v>559</v>
      </c>
      <c r="E23" s="21">
        <v>288</v>
      </c>
      <c r="F23" s="21">
        <v>102</v>
      </c>
      <c r="G23" s="21">
        <v>115</v>
      </c>
      <c r="H23" s="21">
        <v>65</v>
      </c>
      <c r="I23" s="22" t="s">
        <v>72</v>
      </c>
      <c r="J23" s="21">
        <v>0</v>
      </c>
      <c r="K23" s="21">
        <v>1</v>
      </c>
      <c r="L23" s="21"/>
      <c r="M23" s="21">
        <v>0</v>
      </c>
      <c r="N23" s="22" t="s">
        <v>72</v>
      </c>
      <c r="P23" s="15"/>
    </row>
    <row r="24" spans="1:16" ht="21.75" customHeight="1">
      <c r="A24" s="8" t="s">
        <v>16</v>
      </c>
      <c r="B24" s="21">
        <f t="shared" si="2"/>
        <v>4368</v>
      </c>
      <c r="C24" s="24">
        <v>320</v>
      </c>
      <c r="D24" s="21">
        <v>1585</v>
      </c>
      <c r="E24" s="21">
        <v>901</v>
      </c>
      <c r="F24" s="21">
        <v>515</v>
      </c>
      <c r="G24" s="21">
        <v>344</v>
      </c>
      <c r="H24" s="21">
        <v>619</v>
      </c>
      <c r="I24" s="22" t="s">
        <v>72</v>
      </c>
      <c r="J24" s="21">
        <v>15</v>
      </c>
      <c r="K24" s="21">
        <v>2</v>
      </c>
      <c r="L24" s="21">
        <v>67</v>
      </c>
      <c r="M24" s="21">
        <v>0</v>
      </c>
      <c r="N24" s="22" t="s">
        <v>72</v>
      </c>
      <c r="P24" s="15"/>
    </row>
    <row r="25" spans="1:16" ht="21.75" customHeight="1">
      <c r="A25" s="8" t="s">
        <v>17</v>
      </c>
      <c r="B25" s="21">
        <f t="shared" si="2"/>
        <v>5776</v>
      </c>
      <c r="C25" s="24">
        <v>535</v>
      </c>
      <c r="D25" s="21">
        <v>1556</v>
      </c>
      <c r="E25" s="21">
        <v>784</v>
      </c>
      <c r="F25" s="21">
        <v>926</v>
      </c>
      <c r="G25" s="21">
        <v>265</v>
      </c>
      <c r="H25" s="21">
        <v>1647</v>
      </c>
      <c r="I25" s="22" t="s">
        <v>72</v>
      </c>
      <c r="J25" s="21">
        <v>0</v>
      </c>
      <c r="K25" s="21">
        <v>9</v>
      </c>
      <c r="L25" s="21">
        <v>54</v>
      </c>
      <c r="M25" s="21">
        <v>0</v>
      </c>
      <c r="N25" s="22" t="s">
        <v>72</v>
      </c>
      <c r="P25" s="15"/>
    </row>
    <row r="26" spans="1:16" ht="21.75" customHeight="1">
      <c r="A26" s="8" t="s">
        <v>18</v>
      </c>
      <c r="B26" s="21">
        <f t="shared" si="2"/>
        <v>13606</v>
      </c>
      <c r="C26" s="24">
        <v>1160</v>
      </c>
      <c r="D26" s="21">
        <v>3899</v>
      </c>
      <c r="E26" s="21">
        <v>2293</v>
      </c>
      <c r="F26" s="21">
        <v>1195</v>
      </c>
      <c r="G26" s="21">
        <v>994</v>
      </c>
      <c r="H26" s="21">
        <v>3721</v>
      </c>
      <c r="I26" s="22" t="s">
        <v>72</v>
      </c>
      <c r="J26" s="21">
        <v>114</v>
      </c>
      <c r="K26" s="21">
        <v>3</v>
      </c>
      <c r="L26" s="21">
        <v>220</v>
      </c>
      <c r="M26" s="21">
        <v>7</v>
      </c>
      <c r="N26" s="22" t="s">
        <v>72</v>
      </c>
      <c r="P26" s="15"/>
    </row>
    <row r="27" spans="1:16" ht="21.75" customHeight="1">
      <c r="A27" s="8" t="s">
        <v>19</v>
      </c>
      <c r="B27" s="21">
        <f t="shared" si="2"/>
        <v>4007</v>
      </c>
      <c r="C27" s="24">
        <v>321</v>
      </c>
      <c r="D27" s="21">
        <v>1090</v>
      </c>
      <c r="E27" s="21">
        <v>595</v>
      </c>
      <c r="F27" s="21">
        <v>709</v>
      </c>
      <c r="G27" s="21">
        <v>675</v>
      </c>
      <c r="H27" s="21">
        <v>422</v>
      </c>
      <c r="I27" s="22" t="s">
        <v>72</v>
      </c>
      <c r="J27" s="21">
        <v>93</v>
      </c>
      <c r="K27" s="21">
        <v>0</v>
      </c>
      <c r="L27" s="21">
        <v>102</v>
      </c>
      <c r="M27" s="21">
        <v>0</v>
      </c>
      <c r="N27" s="22" t="s">
        <v>72</v>
      </c>
      <c r="P27" s="15"/>
    </row>
    <row r="28" spans="1:16" ht="21.75" customHeight="1">
      <c r="A28" s="8" t="s">
        <v>20</v>
      </c>
      <c r="B28" s="21">
        <f t="shared" si="2"/>
        <v>9004</v>
      </c>
      <c r="C28" s="24">
        <v>616</v>
      </c>
      <c r="D28" s="21">
        <v>2885</v>
      </c>
      <c r="E28" s="21">
        <v>1928</v>
      </c>
      <c r="F28" s="21">
        <v>1485</v>
      </c>
      <c r="G28" s="21">
        <v>554</v>
      </c>
      <c r="H28" s="21">
        <v>1243</v>
      </c>
      <c r="I28" s="22" t="s">
        <v>72</v>
      </c>
      <c r="J28" s="21">
        <v>113</v>
      </c>
      <c r="K28" s="21">
        <v>0</v>
      </c>
      <c r="L28" s="21">
        <v>180</v>
      </c>
      <c r="M28" s="21">
        <v>0</v>
      </c>
      <c r="N28" s="22" t="s">
        <v>72</v>
      </c>
      <c r="P28" s="15"/>
    </row>
    <row r="29" spans="1:16" ht="21.75" customHeight="1">
      <c r="A29" s="4" t="s">
        <v>21</v>
      </c>
      <c r="B29" s="3">
        <f>SUM(C29:N29)</f>
        <v>924</v>
      </c>
      <c r="C29" s="20">
        <f>SUM(C30:C31)</f>
        <v>90</v>
      </c>
      <c r="D29" s="3">
        <v>390</v>
      </c>
      <c r="E29" s="3">
        <v>238</v>
      </c>
      <c r="F29" s="3">
        <v>98</v>
      </c>
      <c r="G29" s="3">
        <v>108</v>
      </c>
      <c r="H29" s="3">
        <v>0</v>
      </c>
      <c r="I29" s="17" t="s">
        <v>72</v>
      </c>
      <c r="J29" s="3">
        <v>0</v>
      </c>
      <c r="K29" s="3">
        <v>0</v>
      </c>
      <c r="L29" s="3">
        <v>0</v>
      </c>
      <c r="M29" s="3">
        <v>0</v>
      </c>
      <c r="N29" s="17" t="s">
        <v>72</v>
      </c>
      <c r="P29" s="15"/>
    </row>
    <row r="30" spans="1:16" ht="21.75" customHeight="1">
      <c r="A30" s="8" t="s">
        <v>22</v>
      </c>
      <c r="B30" s="21">
        <f>SUM(C30:N30)</f>
        <v>742</v>
      </c>
      <c r="C30" s="24">
        <v>67</v>
      </c>
      <c r="D30" s="21">
        <v>303</v>
      </c>
      <c r="E30" s="21">
        <v>192</v>
      </c>
      <c r="F30" s="21">
        <v>72</v>
      </c>
      <c r="G30" s="21">
        <v>108</v>
      </c>
      <c r="H30" s="21">
        <v>0</v>
      </c>
      <c r="I30" s="22" t="s">
        <v>72</v>
      </c>
      <c r="J30" s="21">
        <v>0</v>
      </c>
      <c r="K30" s="21">
        <v>0</v>
      </c>
      <c r="L30" s="21">
        <v>0</v>
      </c>
      <c r="M30" s="21">
        <v>0</v>
      </c>
      <c r="N30" s="22" t="s">
        <v>72</v>
      </c>
      <c r="P30" s="15"/>
    </row>
    <row r="31" spans="1:16" ht="21.75" customHeight="1">
      <c r="A31" s="9" t="s">
        <v>23</v>
      </c>
      <c r="B31" s="29">
        <f>SUM(C31:N31)</f>
        <v>182</v>
      </c>
      <c r="C31" s="26">
        <v>23</v>
      </c>
      <c r="D31" s="25">
        <v>87</v>
      </c>
      <c r="E31" s="25">
        <v>46</v>
      </c>
      <c r="F31" s="25">
        <v>26</v>
      </c>
      <c r="G31" s="25">
        <v>0</v>
      </c>
      <c r="H31" s="25">
        <v>0</v>
      </c>
      <c r="I31" s="27" t="s">
        <v>72</v>
      </c>
      <c r="J31" s="25">
        <v>0</v>
      </c>
      <c r="K31" s="25">
        <v>0</v>
      </c>
      <c r="L31" s="25">
        <v>0</v>
      </c>
      <c r="M31" s="25">
        <v>0</v>
      </c>
      <c r="N31" s="27" t="s">
        <v>72</v>
      </c>
      <c r="P31" s="15"/>
    </row>
    <row r="32" spans="1:14" ht="21.75" customHeight="1">
      <c r="A32" s="10" t="s">
        <v>65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ht="16.5">
      <c r="A33" s="10" t="s">
        <v>94</v>
      </c>
    </row>
  </sheetData>
  <sheetProtection/>
  <mergeCells count="2">
    <mergeCell ref="A2:N2"/>
    <mergeCell ref="A1:N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6.5"/>
  <cols>
    <col min="1" max="1" width="8.625" style="1" customWidth="1"/>
    <col min="2" max="2" width="8.125" style="1" customWidth="1"/>
    <col min="3" max="8" width="6.625" style="1" customWidth="1"/>
    <col min="9" max="9" width="5.625" style="1" customWidth="1"/>
    <col min="10" max="14" width="6.625" style="1" customWidth="1"/>
    <col min="15" max="16384" width="9.00390625" style="1" customWidth="1"/>
  </cols>
  <sheetData>
    <row r="1" spans="1:14" ht="24.75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0.25" customHeight="1">
      <c r="A2" s="90" t="s">
        <v>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54.75" customHeight="1">
      <c r="A3" s="11"/>
      <c r="B3" s="12" t="s">
        <v>28</v>
      </c>
      <c r="C3" s="13" t="s">
        <v>27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50</v>
      </c>
      <c r="I3" s="13" t="s">
        <v>68</v>
      </c>
      <c r="J3" s="13" t="s">
        <v>63</v>
      </c>
      <c r="K3" s="13" t="s">
        <v>66</v>
      </c>
      <c r="L3" s="13" t="s">
        <v>89</v>
      </c>
      <c r="M3" s="14" t="s">
        <v>49</v>
      </c>
      <c r="N3" s="14" t="s">
        <v>69</v>
      </c>
    </row>
    <row r="4" spans="1:14" ht="21.75" customHeight="1">
      <c r="A4" s="2" t="s">
        <v>29</v>
      </c>
      <c r="B4" s="73">
        <f>SUM(C4:N4)</f>
        <v>262541</v>
      </c>
      <c r="C4" s="3">
        <f aca="true" t="shared" si="0" ref="C4:M4">C5+C29</f>
        <v>18168</v>
      </c>
      <c r="D4" s="3">
        <f t="shared" si="0"/>
        <v>98745</v>
      </c>
      <c r="E4" s="3">
        <f t="shared" si="0"/>
        <v>50190</v>
      </c>
      <c r="F4" s="3">
        <f t="shared" si="0"/>
        <v>28316</v>
      </c>
      <c r="G4" s="3">
        <f t="shared" si="0"/>
        <v>20203</v>
      </c>
      <c r="H4" s="3">
        <f t="shared" si="0"/>
        <v>38511</v>
      </c>
      <c r="I4" s="3">
        <v>3438</v>
      </c>
      <c r="J4" s="3">
        <f t="shared" si="0"/>
        <v>1629</v>
      </c>
      <c r="K4" s="3">
        <f t="shared" si="0"/>
        <v>103</v>
      </c>
      <c r="L4" s="3">
        <f t="shared" si="0"/>
        <v>2972</v>
      </c>
      <c r="M4" s="3">
        <f t="shared" si="0"/>
        <v>243</v>
      </c>
      <c r="N4" s="57">
        <v>23</v>
      </c>
    </row>
    <row r="5" spans="1:14" ht="21.75" customHeight="1">
      <c r="A5" s="52" t="s">
        <v>31</v>
      </c>
      <c r="B5" s="3">
        <f>SUM(C5:N5)</f>
        <v>261619</v>
      </c>
      <c r="C5" s="3">
        <f aca="true" t="shared" si="1" ref="C5:M5">SUM(C6:C28)</f>
        <v>18079</v>
      </c>
      <c r="D5" s="3">
        <f t="shared" si="1"/>
        <v>98350</v>
      </c>
      <c r="E5" s="3">
        <f t="shared" si="1"/>
        <v>49956</v>
      </c>
      <c r="F5" s="3">
        <f t="shared" si="1"/>
        <v>28220</v>
      </c>
      <c r="G5" s="3">
        <f t="shared" si="1"/>
        <v>20095</v>
      </c>
      <c r="H5" s="3">
        <f t="shared" si="1"/>
        <v>38511</v>
      </c>
      <c r="I5" s="3">
        <v>3438</v>
      </c>
      <c r="J5" s="3">
        <f t="shared" si="1"/>
        <v>1629</v>
      </c>
      <c r="K5" s="3">
        <f t="shared" si="1"/>
        <v>103</v>
      </c>
      <c r="L5" s="3">
        <f t="shared" si="1"/>
        <v>2972</v>
      </c>
      <c r="M5" s="3">
        <f t="shared" si="1"/>
        <v>243</v>
      </c>
      <c r="N5" s="57">
        <v>23</v>
      </c>
    </row>
    <row r="6" spans="1:14" ht="21.75" customHeight="1">
      <c r="A6" s="6" t="s">
        <v>32</v>
      </c>
      <c r="B6" s="21">
        <f>SUM(C6:N6)</f>
        <v>38439</v>
      </c>
      <c r="C6" s="21">
        <v>2189</v>
      </c>
      <c r="D6" s="21">
        <v>11462</v>
      </c>
      <c r="E6" s="21">
        <v>6430</v>
      </c>
      <c r="F6" s="21">
        <v>5714</v>
      </c>
      <c r="G6" s="21">
        <v>2727</v>
      </c>
      <c r="H6" s="21">
        <v>9190</v>
      </c>
      <c r="I6" s="22" t="s">
        <v>72</v>
      </c>
      <c r="J6" s="21">
        <v>326</v>
      </c>
      <c r="K6" s="21">
        <v>0</v>
      </c>
      <c r="L6" s="21">
        <v>382</v>
      </c>
      <c r="M6" s="21">
        <v>19</v>
      </c>
      <c r="N6" s="22" t="s">
        <v>72</v>
      </c>
    </row>
    <row r="7" spans="1:14" ht="21.75" customHeight="1">
      <c r="A7" s="6" t="s">
        <v>33</v>
      </c>
      <c r="B7" s="21">
        <f aca="true" t="shared" si="2" ref="B7:B28">SUM(C7:N7)</f>
        <v>17221</v>
      </c>
      <c r="C7" s="21">
        <v>1233</v>
      </c>
      <c r="D7" s="21">
        <v>6266</v>
      </c>
      <c r="E7" s="21">
        <v>3464</v>
      </c>
      <c r="F7" s="21">
        <v>2258</v>
      </c>
      <c r="G7" s="21">
        <v>1509</v>
      </c>
      <c r="H7" s="21">
        <v>1914</v>
      </c>
      <c r="I7" s="22" t="s">
        <v>72</v>
      </c>
      <c r="J7" s="21">
        <v>248</v>
      </c>
      <c r="K7" s="21">
        <v>65</v>
      </c>
      <c r="L7" s="21">
        <v>251</v>
      </c>
      <c r="M7" s="21">
        <v>13</v>
      </c>
      <c r="N7" s="22" t="s">
        <v>72</v>
      </c>
    </row>
    <row r="8" spans="1:14" ht="21.75" customHeight="1">
      <c r="A8" s="8" t="s">
        <v>0</v>
      </c>
      <c r="B8" s="21">
        <f t="shared" si="2"/>
        <v>35008</v>
      </c>
      <c r="C8" s="21">
        <v>2271</v>
      </c>
      <c r="D8" s="21">
        <v>15241</v>
      </c>
      <c r="E8" s="21">
        <v>6804</v>
      </c>
      <c r="F8" s="21">
        <v>4487</v>
      </c>
      <c r="G8" s="21">
        <v>1828</v>
      </c>
      <c r="H8" s="21">
        <v>3991</v>
      </c>
      <c r="I8" s="22" t="s">
        <v>72</v>
      </c>
      <c r="J8" s="21">
        <v>95</v>
      </c>
      <c r="K8" s="21">
        <v>0</v>
      </c>
      <c r="L8" s="21">
        <v>206</v>
      </c>
      <c r="M8" s="21">
        <v>85</v>
      </c>
      <c r="N8" s="22" t="s">
        <v>72</v>
      </c>
    </row>
    <row r="9" spans="1:14" ht="21.75" customHeight="1">
      <c r="A9" s="8" t="s">
        <v>1</v>
      </c>
      <c r="B9" s="21">
        <f t="shared" si="2"/>
        <v>5237</v>
      </c>
      <c r="C9" s="21">
        <v>346</v>
      </c>
      <c r="D9" s="21">
        <v>2176</v>
      </c>
      <c r="E9" s="21">
        <v>1213</v>
      </c>
      <c r="F9" s="21">
        <v>377</v>
      </c>
      <c r="G9" s="21">
        <v>537</v>
      </c>
      <c r="H9" s="21">
        <v>439</v>
      </c>
      <c r="I9" s="22" t="s">
        <v>72</v>
      </c>
      <c r="J9" s="21">
        <v>25</v>
      </c>
      <c r="K9" s="21">
        <v>0</v>
      </c>
      <c r="L9" s="21">
        <v>112</v>
      </c>
      <c r="M9" s="21">
        <v>12</v>
      </c>
      <c r="N9" s="22" t="s">
        <v>72</v>
      </c>
    </row>
    <row r="10" spans="1:14" ht="21.75" customHeight="1">
      <c r="A10" s="8" t="s">
        <v>2</v>
      </c>
      <c r="B10" s="21">
        <f t="shared" si="2"/>
        <v>19932</v>
      </c>
      <c r="C10" s="21">
        <v>1671</v>
      </c>
      <c r="D10" s="21">
        <v>7810</v>
      </c>
      <c r="E10" s="21">
        <v>4218</v>
      </c>
      <c r="F10" s="21">
        <v>1646</v>
      </c>
      <c r="G10" s="21">
        <v>1610</v>
      </c>
      <c r="H10" s="21">
        <v>2542</v>
      </c>
      <c r="I10" s="22" t="s">
        <v>72</v>
      </c>
      <c r="J10" s="21">
        <v>93</v>
      </c>
      <c r="K10" s="21">
        <v>11</v>
      </c>
      <c r="L10" s="21">
        <v>315</v>
      </c>
      <c r="M10" s="21">
        <v>16</v>
      </c>
      <c r="N10" s="22" t="s">
        <v>72</v>
      </c>
    </row>
    <row r="11" spans="1:14" ht="21.75" customHeight="1">
      <c r="A11" s="8" t="s">
        <v>3</v>
      </c>
      <c r="B11" s="21">
        <f t="shared" si="2"/>
        <v>5201</v>
      </c>
      <c r="C11" s="21">
        <v>425</v>
      </c>
      <c r="D11" s="21">
        <v>2173</v>
      </c>
      <c r="E11" s="21">
        <v>1047</v>
      </c>
      <c r="F11" s="21">
        <v>418</v>
      </c>
      <c r="G11" s="21">
        <v>371</v>
      </c>
      <c r="H11" s="21">
        <v>670</v>
      </c>
      <c r="I11" s="22" t="s">
        <v>72</v>
      </c>
      <c r="J11" s="21">
        <v>0</v>
      </c>
      <c r="K11" s="21">
        <v>0</v>
      </c>
      <c r="L11" s="21">
        <v>97</v>
      </c>
      <c r="M11" s="21">
        <v>0</v>
      </c>
      <c r="N11" s="22" t="s">
        <v>72</v>
      </c>
    </row>
    <row r="12" spans="1:14" ht="21.75" customHeight="1">
      <c r="A12" s="8" t="s">
        <v>4</v>
      </c>
      <c r="B12" s="21">
        <f t="shared" si="2"/>
        <v>6209</v>
      </c>
      <c r="C12" s="21">
        <v>417</v>
      </c>
      <c r="D12" s="21">
        <v>2661</v>
      </c>
      <c r="E12" s="21">
        <v>1081</v>
      </c>
      <c r="F12" s="21">
        <v>879</v>
      </c>
      <c r="G12" s="21">
        <v>493</v>
      </c>
      <c r="H12" s="21">
        <v>644</v>
      </c>
      <c r="I12" s="22" t="s">
        <v>72</v>
      </c>
      <c r="J12" s="21">
        <v>10</v>
      </c>
      <c r="K12" s="21">
        <v>0</v>
      </c>
      <c r="L12" s="21">
        <v>24</v>
      </c>
      <c r="M12" s="21">
        <v>0</v>
      </c>
      <c r="N12" s="22" t="s">
        <v>72</v>
      </c>
    </row>
    <row r="13" spans="1:14" ht="21.75" customHeight="1">
      <c r="A13" s="8" t="s">
        <v>5</v>
      </c>
      <c r="B13" s="21">
        <f t="shared" si="2"/>
        <v>15143</v>
      </c>
      <c r="C13" s="21">
        <v>578</v>
      </c>
      <c r="D13" s="21">
        <v>6713</v>
      </c>
      <c r="E13" s="21">
        <v>3770</v>
      </c>
      <c r="F13" s="21">
        <v>1424</v>
      </c>
      <c r="G13" s="21">
        <v>1148</v>
      </c>
      <c r="H13" s="21">
        <v>1115</v>
      </c>
      <c r="I13" s="22" t="s">
        <v>72</v>
      </c>
      <c r="J13" s="21">
        <v>108</v>
      </c>
      <c r="K13" s="21">
        <v>0</v>
      </c>
      <c r="L13" s="21">
        <v>279</v>
      </c>
      <c r="M13" s="21">
        <v>8</v>
      </c>
      <c r="N13" s="22" t="s">
        <v>72</v>
      </c>
    </row>
    <row r="14" spans="1:14" ht="21.75" customHeight="1">
      <c r="A14" s="8" t="s">
        <v>6</v>
      </c>
      <c r="B14" s="21">
        <f t="shared" si="2"/>
        <v>13152</v>
      </c>
      <c r="C14" s="21">
        <v>860</v>
      </c>
      <c r="D14" s="21">
        <v>5494</v>
      </c>
      <c r="E14" s="21">
        <v>3247</v>
      </c>
      <c r="F14" s="21">
        <v>782</v>
      </c>
      <c r="G14" s="21">
        <v>1309</v>
      </c>
      <c r="H14" s="21">
        <v>1065</v>
      </c>
      <c r="I14" s="22" t="s">
        <v>72</v>
      </c>
      <c r="J14" s="21">
        <v>199</v>
      </c>
      <c r="K14" s="21">
        <v>10</v>
      </c>
      <c r="L14" s="21">
        <v>184</v>
      </c>
      <c r="M14" s="21">
        <v>2</v>
      </c>
      <c r="N14" s="22" t="s">
        <v>72</v>
      </c>
    </row>
    <row r="15" spans="1:14" ht="21.75" customHeight="1">
      <c r="A15" s="8" t="s">
        <v>7</v>
      </c>
      <c r="B15" s="21">
        <f t="shared" si="2"/>
        <v>5908</v>
      </c>
      <c r="C15" s="21">
        <v>261</v>
      </c>
      <c r="D15" s="21">
        <v>2958</v>
      </c>
      <c r="E15" s="21">
        <v>1377</v>
      </c>
      <c r="F15" s="21">
        <v>367</v>
      </c>
      <c r="G15" s="21">
        <v>474</v>
      </c>
      <c r="H15" s="21">
        <v>361</v>
      </c>
      <c r="I15" s="22" t="s">
        <v>72</v>
      </c>
      <c r="J15" s="21">
        <v>0</v>
      </c>
      <c r="K15" s="21">
        <v>0</v>
      </c>
      <c r="L15" s="21">
        <v>110</v>
      </c>
      <c r="M15" s="21">
        <v>0</v>
      </c>
      <c r="N15" s="22" t="s">
        <v>72</v>
      </c>
    </row>
    <row r="16" spans="1:14" ht="21.75" customHeight="1">
      <c r="A16" s="8" t="s">
        <v>8</v>
      </c>
      <c r="B16" s="21">
        <f t="shared" si="2"/>
        <v>7468</v>
      </c>
      <c r="C16" s="21">
        <v>557</v>
      </c>
      <c r="D16" s="21">
        <v>3102</v>
      </c>
      <c r="E16" s="21">
        <v>1531</v>
      </c>
      <c r="F16" s="21">
        <v>853</v>
      </c>
      <c r="G16" s="21">
        <v>669</v>
      </c>
      <c r="H16" s="21">
        <v>684</v>
      </c>
      <c r="I16" s="22" t="s">
        <v>72</v>
      </c>
      <c r="J16" s="21">
        <v>5</v>
      </c>
      <c r="K16" s="21">
        <v>6</v>
      </c>
      <c r="L16" s="21">
        <v>53</v>
      </c>
      <c r="M16" s="21">
        <v>8</v>
      </c>
      <c r="N16" s="22" t="s">
        <v>72</v>
      </c>
    </row>
    <row r="17" spans="1:14" ht="21.75" customHeight="1">
      <c r="A17" s="8" t="s">
        <v>9</v>
      </c>
      <c r="B17" s="21">
        <f t="shared" si="2"/>
        <v>5713</v>
      </c>
      <c r="C17" s="21">
        <v>433</v>
      </c>
      <c r="D17" s="21">
        <v>2627</v>
      </c>
      <c r="E17" s="21">
        <v>1066</v>
      </c>
      <c r="F17" s="21">
        <v>238</v>
      </c>
      <c r="G17" s="21">
        <v>452</v>
      </c>
      <c r="H17" s="21">
        <v>872</v>
      </c>
      <c r="I17" s="22" t="s">
        <v>72</v>
      </c>
      <c r="J17" s="21">
        <v>0</v>
      </c>
      <c r="K17" s="21">
        <v>1</v>
      </c>
      <c r="L17" s="21">
        <v>24</v>
      </c>
      <c r="M17" s="21">
        <v>0</v>
      </c>
      <c r="N17" s="22" t="s">
        <v>72</v>
      </c>
    </row>
    <row r="18" spans="1:14" ht="21.75" customHeight="1">
      <c r="A18" s="8" t="s">
        <v>10</v>
      </c>
      <c r="B18" s="21">
        <f t="shared" si="2"/>
        <v>13415</v>
      </c>
      <c r="C18" s="21">
        <v>1274</v>
      </c>
      <c r="D18" s="21">
        <v>4904</v>
      </c>
      <c r="E18" s="21">
        <v>1962</v>
      </c>
      <c r="F18" s="21">
        <v>1323</v>
      </c>
      <c r="G18" s="21">
        <v>1178</v>
      </c>
      <c r="H18" s="21">
        <v>2598</v>
      </c>
      <c r="I18" s="22" t="s">
        <v>72</v>
      </c>
      <c r="J18" s="21">
        <v>103</v>
      </c>
      <c r="K18" s="21">
        <v>0</v>
      </c>
      <c r="L18" s="21">
        <v>73</v>
      </c>
      <c r="M18" s="21">
        <v>0</v>
      </c>
      <c r="N18" s="22" t="s">
        <v>72</v>
      </c>
    </row>
    <row r="19" spans="1:14" ht="21.75" customHeight="1">
      <c r="A19" s="8" t="s">
        <v>11</v>
      </c>
      <c r="B19" s="21">
        <f t="shared" si="2"/>
        <v>13192</v>
      </c>
      <c r="C19" s="21">
        <v>1412</v>
      </c>
      <c r="D19" s="21">
        <v>5085</v>
      </c>
      <c r="E19" s="21">
        <v>2407</v>
      </c>
      <c r="F19" s="21">
        <v>1014</v>
      </c>
      <c r="G19" s="21">
        <v>1152</v>
      </c>
      <c r="H19" s="21">
        <v>1980</v>
      </c>
      <c r="I19" s="22" t="s">
        <v>72</v>
      </c>
      <c r="J19" s="21">
        <v>0</v>
      </c>
      <c r="K19" s="21">
        <v>0</v>
      </c>
      <c r="L19" s="21">
        <v>86</v>
      </c>
      <c r="M19" s="21">
        <v>56</v>
      </c>
      <c r="N19" s="22" t="s">
        <v>72</v>
      </c>
    </row>
    <row r="20" spans="1:14" ht="21.75" customHeight="1">
      <c r="A20" s="8" t="s">
        <v>12</v>
      </c>
      <c r="B20" s="21">
        <f t="shared" si="2"/>
        <v>9550</v>
      </c>
      <c r="C20" s="21">
        <v>580</v>
      </c>
      <c r="D20" s="21">
        <v>4087</v>
      </c>
      <c r="E20" s="21">
        <v>2053</v>
      </c>
      <c r="F20" s="21">
        <v>519</v>
      </c>
      <c r="G20" s="21">
        <v>887</v>
      </c>
      <c r="H20" s="21">
        <v>1347</v>
      </c>
      <c r="I20" s="22" t="s">
        <v>72</v>
      </c>
      <c r="J20" s="21">
        <v>0</v>
      </c>
      <c r="K20" s="21">
        <v>0</v>
      </c>
      <c r="L20" s="21">
        <v>68</v>
      </c>
      <c r="M20" s="21">
        <v>9</v>
      </c>
      <c r="N20" s="22" t="s">
        <v>72</v>
      </c>
    </row>
    <row r="21" spans="1:14" ht="21.75" customHeight="1">
      <c r="A21" s="8" t="s">
        <v>13</v>
      </c>
      <c r="B21" s="21">
        <f t="shared" si="2"/>
        <v>3156</v>
      </c>
      <c r="C21" s="21">
        <v>217</v>
      </c>
      <c r="D21" s="21">
        <v>1490</v>
      </c>
      <c r="E21" s="21">
        <v>653</v>
      </c>
      <c r="F21" s="21">
        <v>227</v>
      </c>
      <c r="G21" s="21">
        <v>368</v>
      </c>
      <c r="H21" s="21">
        <v>152</v>
      </c>
      <c r="I21" s="22" t="s">
        <v>72</v>
      </c>
      <c r="J21" s="21">
        <v>0</v>
      </c>
      <c r="K21" s="21">
        <v>5</v>
      </c>
      <c r="L21" s="21">
        <v>44</v>
      </c>
      <c r="M21" s="21">
        <v>0</v>
      </c>
      <c r="N21" s="22" t="s">
        <v>72</v>
      </c>
    </row>
    <row r="22" spans="1:14" ht="21.75" customHeight="1">
      <c r="A22" s="8" t="s">
        <v>14</v>
      </c>
      <c r="B22" s="21">
        <f t="shared" si="2"/>
        <v>5197</v>
      </c>
      <c r="C22" s="21">
        <v>292</v>
      </c>
      <c r="D22" s="21">
        <v>1931</v>
      </c>
      <c r="E22" s="21">
        <v>969</v>
      </c>
      <c r="F22" s="21">
        <v>442</v>
      </c>
      <c r="G22" s="21">
        <v>439</v>
      </c>
      <c r="H22" s="21">
        <v>994</v>
      </c>
      <c r="I22" s="22" t="s">
        <v>72</v>
      </c>
      <c r="J22" s="21">
        <v>66</v>
      </c>
      <c r="K22" s="21">
        <v>2</v>
      </c>
      <c r="L22" s="21">
        <v>62</v>
      </c>
      <c r="M22" s="21">
        <v>0</v>
      </c>
      <c r="N22" s="22" t="s">
        <v>72</v>
      </c>
    </row>
    <row r="23" spans="1:14" ht="21.75" customHeight="1">
      <c r="A23" s="8" t="s">
        <v>15</v>
      </c>
      <c r="B23" s="21">
        <f t="shared" si="2"/>
        <v>1206</v>
      </c>
      <c r="C23" s="21">
        <v>52</v>
      </c>
      <c r="D23" s="21">
        <v>579</v>
      </c>
      <c r="E23" s="21">
        <v>284</v>
      </c>
      <c r="F23" s="21">
        <v>108</v>
      </c>
      <c r="G23" s="21">
        <v>115</v>
      </c>
      <c r="H23" s="21">
        <v>68</v>
      </c>
      <c r="I23" s="22" t="s">
        <v>72</v>
      </c>
      <c r="J23" s="21">
        <v>0</v>
      </c>
      <c r="K23" s="21">
        <v>0</v>
      </c>
      <c r="L23" s="21">
        <v>0</v>
      </c>
      <c r="M23" s="21">
        <v>0</v>
      </c>
      <c r="N23" s="22" t="s">
        <v>72</v>
      </c>
    </row>
    <row r="24" spans="1:14" ht="21.75" customHeight="1">
      <c r="A24" s="8" t="s">
        <v>16</v>
      </c>
      <c r="B24" s="21">
        <f t="shared" si="2"/>
        <v>4490</v>
      </c>
      <c r="C24" s="21">
        <v>306</v>
      </c>
      <c r="D24" s="21">
        <v>1631</v>
      </c>
      <c r="E24" s="21">
        <v>910</v>
      </c>
      <c r="F24" s="21">
        <v>581</v>
      </c>
      <c r="G24" s="21">
        <v>355</v>
      </c>
      <c r="H24" s="21">
        <v>622</v>
      </c>
      <c r="I24" s="22" t="s">
        <v>72</v>
      </c>
      <c r="J24" s="21">
        <v>21</v>
      </c>
      <c r="K24" s="21">
        <v>0</v>
      </c>
      <c r="L24" s="21">
        <v>62</v>
      </c>
      <c r="M24" s="21">
        <v>2</v>
      </c>
      <c r="N24" s="22" t="s">
        <v>72</v>
      </c>
    </row>
    <row r="25" spans="1:14" ht="21.75" customHeight="1">
      <c r="A25" s="8" t="s">
        <v>17</v>
      </c>
      <c r="B25" s="21">
        <f t="shared" si="2"/>
        <v>6099</v>
      </c>
      <c r="C25" s="21">
        <v>591</v>
      </c>
      <c r="D25" s="21">
        <v>1624</v>
      </c>
      <c r="E25" s="21">
        <v>820</v>
      </c>
      <c r="F25" s="21">
        <v>1028</v>
      </c>
      <c r="G25" s="21">
        <v>257</v>
      </c>
      <c r="H25" s="21">
        <v>1726</v>
      </c>
      <c r="I25" s="22" t="s">
        <v>72</v>
      </c>
      <c r="J25" s="21">
        <v>0</v>
      </c>
      <c r="K25" s="21">
        <v>0</v>
      </c>
      <c r="L25" s="21">
        <v>53</v>
      </c>
      <c r="M25" s="21">
        <v>0</v>
      </c>
      <c r="N25" s="22" t="s">
        <v>72</v>
      </c>
    </row>
    <row r="26" spans="1:14" ht="21.75" customHeight="1">
      <c r="A26" s="8" t="s">
        <v>18</v>
      </c>
      <c r="B26" s="21">
        <f t="shared" si="2"/>
        <v>13965</v>
      </c>
      <c r="C26" s="21">
        <v>1112</v>
      </c>
      <c r="D26" s="21">
        <v>4161</v>
      </c>
      <c r="E26" s="21">
        <v>2163</v>
      </c>
      <c r="F26" s="21">
        <v>1349</v>
      </c>
      <c r="G26" s="21">
        <v>981</v>
      </c>
      <c r="H26" s="21">
        <v>3844</v>
      </c>
      <c r="I26" s="22" t="s">
        <v>72</v>
      </c>
      <c r="J26" s="21">
        <v>125</v>
      </c>
      <c r="K26" s="21">
        <v>2</v>
      </c>
      <c r="L26" s="21">
        <v>215</v>
      </c>
      <c r="M26" s="21">
        <v>13</v>
      </c>
      <c r="N26" s="22" t="s">
        <v>72</v>
      </c>
    </row>
    <row r="27" spans="1:14" ht="21.75" customHeight="1">
      <c r="A27" s="8" t="s">
        <v>19</v>
      </c>
      <c r="B27" s="21">
        <f t="shared" si="2"/>
        <v>4079</v>
      </c>
      <c r="C27" s="21">
        <v>331</v>
      </c>
      <c r="D27" s="21">
        <v>1159</v>
      </c>
      <c r="E27" s="21">
        <v>574</v>
      </c>
      <c r="F27" s="21">
        <v>716</v>
      </c>
      <c r="G27" s="21">
        <v>685</v>
      </c>
      <c r="H27" s="21">
        <v>426</v>
      </c>
      <c r="I27" s="22" t="s">
        <v>72</v>
      </c>
      <c r="J27" s="21">
        <v>91</v>
      </c>
      <c r="K27" s="21">
        <v>0</v>
      </c>
      <c r="L27" s="21">
        <v>97</v>
      </c>
      <c r="M27" s="21">
        <v>0</v>
      </c>
      <c r="N27" s="22" t="s">
        <v>72</v>
      </c>
    </row>
    <row r="28" spans="1:14" ht="21.75" customHeight="1">
      <c r="A28" s="8" t="s">
        <v>20</v>
      </c>
      <c r="B28" s="21">
        <f t="shared" si="2"/>
        <v>9178</v>
      </c>
      <c r="C28" s="21">
        <v>671</v>
      </c>
      <c r="D28" s="21">
        <v>3016</v>
      </c>
      <c r="E28" s="21">
        <v>1913</v>
      </c>
      <c r="F28" s="21">
        <v>1470</v>
      </c>
      <c r="G28" s="21">
        <v>551</v>
      </c>
      <c r="H28" s="21">
        <v>1267</v>
      </c>
      <c r="I28" s="22" t="s">
        <v>72</v>
      </c>
      <c r="J28" s="21">
        <v>114</v>
      </c>
      <c r="K28" s="21">
        <v>1</v>
      </c>
      <c r="L28" s="21">
        <v>175</v>
      </c>
      <c r="M28" s="21">
        <v>0</v>
      </c>
      <c r="N28" s="22" t="s">
        <v>72</v>
      </c>
    </row>
    <row r="29" spans="1:14" ht="21.75" customHeight="1">
      <c r="A29" s="4" t="s">
        <v>21</v>
      </c>
      <c r="B29" s="3">
        <f>SUM(C29:N29)</f>
        <v>922</v>
      </c>
      <c r="C29" s="3">
        <f aca="true" t="shared" si="3" ref="C29:M29">C30+C31</f>
        <v>89</v>
      </c>
      <c r="D29" s="3">
        <f t="shared" si="3"/>
        <v>395</v>
      </c>
      <c r="E29" s="3">
        <f t="shared" si="3"/>
        <v>234</v>
      </c>
      <c r="F29" s="3">
        <f t="shared" si="3"/>
        <v>96</v>
      </c>
      <c r="G29" s="3">
        <f t="shared" si="3"/>
        <v>108</v>
      </c>
      <c r="H29" s="3">
        <f t="shared" si="3"/>
        <v>0</v>
      </c>
      <c r="I29" s="3" t="s">
        <v>72</v>
      </c>
      <c r="J29" s="3">
        <f t="shared" si="3"/>
        <v>0</v>
      </c>
      <c r="K29" s="3">
        <f t="shared" si="3"/>
        <v>0</v>
      </c>
      <c r="L29" s="3">
        <f t="shared" si="3"/>
        <v>0</v>
      </c>
      <c r="M29" s="3">
        <f t="shared" si="3"/>
        <v>0</v>
      </c>
      <c r="N29" s="3" t="s">
        <v>72</v>
      </c>
    </row>
    <row r="30" spans="1:14" ht="21.75" customHeight="1">
      <c r="A30" s="8" t="s">
        <v>22</v>
      </c>
      <c r="B30" s="21">
        <f>SUM(C30:N30)</f>
        <v>736</v>
      </c>
      <c r="C30" s="21">
        <v>66</v>
      </c>
      <c r="D30" s="21">
        <v>301</v>
      </c>
      <c r="E30" s="21">
        <v>189</v>
      </c>
      <c r="F30" s="21">
        <v>72</v>
      </c>
      <c r="G30" s="21">
        <v>108</v>
      </c>
      <c r="H30" s="21">
        <v>0</v>
      </c>
      <c r="I30" s="22" t="s">
        <v>72</v>
      </c>
      <c r="J30" s="21">
        <v>0</v>
      </c>
      <c r="K30" s="21">
        <v>0</v>
      </c>
      <c r="L30" s="21">
        <v>0</v>
      </c>
      <c r="M30" s="21">
        <v>0</v>
      </c>
      <c r="N30" s="22" t="s">
        <v>72</v>
      </c>
    </row>
    <row r="31" spans="1:14" ht="21.75" customHeight="1">
      <c r="A31" s="9" t="s">
        <v>23</v>
      </c>
      <c r="B31" s="25">
        <f>SUM(C31:N31)</f>
        <v>186</v>
      </c>
      <c r="C31" s="25">
        <v>23</v>
      </c>
      <c r="D31" s="25">
        <v>94</v>
      </c>
      <c r="E31" s="25">
        <v>45</v>
      </c>
      <c r="F31" s="25">
        <v>24</v>
      </c>
      <c r="G31" s="25">
        <v>0</v>
      </c>
      <c r="H31" s="25">
        <v>0</v>
      </c>
      <c r="I31" s="27" t="s">
        <v>72</v>
      </c>
      <c r="J31" s="25">
        <v>0</v>
      </c>
      <c r="K31" s="25">
        <v>0</v>
      </c>
      <c r="L31" s="25">
        <v>0</v>
      </c>
      <c r="M31" s="25">
        <v>0</v>
      </c>
      <c r="N31" s="27" t="s">
        <v>72</v>
      </c>
    </row>
    <row r="32" spans="1:13" ht="21.75" customHeight="1">
      <c r="A32" s="10" t="s">
        <v>65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16.5">
      <c r="A33" s="10" t="s">
        <v>94</v>
      </c>
    </row>
  </sheetData>
  <sheetProtection/>
  <mergeCells count="2">
    <mergeCell ref="A1:N1"/>
    <mergeCell ref="A2:N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程冠瑜</cp:lastModifiedBy>
  <cp:lastPrinted>2016-01-27T02:08:10Z</cp:lastPrinted>
  <dcterms:created xsi:type="dcterms:W3CDTF">2002-04-24T02:10:36Z</dcterms:created>
  <dcterms:modified xsi:type="dcterms:W3CDTF">2021-01-28T02:22:48Z</dcterms:modified>
  <cp:category/>
  <cp:version/>
  <cp:contentType/>
  <cp:contentStatus/>
</cp:coreProperties>
</file>