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8280" activeTab="11"/>
  </bookViews>
  <sheets>
    <sheet name="100" sheetId="1" r:id="rId1"/>
    <sheet name="101" sheetId="2" r:id="rId2"/>
    <sheet name="102" sheetId="3" r:id="rId3"/>
    <sheet name="103" sheetId="4" r:id="rId4"/>
    <sheet name="104" sheetId="5" r:id="rId5"/>
    <sheet name="105" sheetId="6" r:id="rId6"/>
    <sheet name="106" sheetId="7" r:id="rId7"/>
    <sheet name="107" sheetId="8" r:id="rId8"/>
    <sheet name="108" sheetId="9" r:id="rId9"/>
    <sheet name="109" sheetId="10" r:id="rId10"/>
    <sheet name="110" sheetId="11" r:id="rId11"/>
    <sheet name="111" sheetId="12" r:id="rId12"/>
  </sheets>
  <definedNames/>
  <calcPr fullCalcOnLoad="1"/>
</workbook>
</file>

<file path=xl/sharedStrings.xml><?xml version="1.0" encoding="utf-8"?>
<sst xmlns="http://schemas.openxmlformats.org/spreadsheetml/2006/main" count="418" uniqueCount="135">
  <si>
    <t>計畫名稱</t>
  </si>
  <si>
    <t>辦理成果</t>
  </si>
  <si>
    <t>場次</t>
  </si>
  <si>
    <t>人次</t>
  </si>
  <si>
    <t>合計</t>
  </si>
  <si>
    <t>男</t>
  </si>
  <si>
    <t>女</t>
  </si>
  <si>
    <t>總      計</t>
  </si>
  <si>
    <t>一
、
指
定
計
畫</t>
  </si>
  <si>
    <t>1.      親(子)職教育</t>
  </si>
  <si>
    <t>2.     婚姻教育</t>
  </si>
  <si>
    <t>3.      外籍配偶家庭教育</t>
  </si>
  <si>
    <t>4.代間教育</t>
  </si>
  <si>
    <t>5.推動高級中等以下各級學校家庭教育4小時以上課程及活動</t>
  </si>
  <si>
    <t>6.885諮詢服務專線(含志工召募培訓)</t>
  </si>
  <si>
    <t>7.全國性家庭教育活動</t>
  </si>
  <si>
    <t>二
、
非
指
定
計
畫</t>
  </si>
  <si>
    <t>8.社區婦女教育活動</t>
  </si>
  <si>
    <t>9.家庭教育宣導</t>
  </si>
  <si>
    <t>10.建構最需要關懷家庭輔導網絡計畫
   (外展服務、個案研討、督導培訓)</t>
  </si>
  <si>
    <t>電訪次數</t>
  </si>
  <si>
    <t>家訪次數</t>
  </si>
  <si>
    <t>校訪次數</t>
  </si>
  <si>
    <t>100年度</t>
  </si>
  <si>
    <t>合計</t>
  </si>
  <si>
    <t>個案學生數（人）</t>
  </si>
  <si>
    <t>個案家長數（人）</t>
  </si>
  <si>
    <t>資料來源：本部社教司</t>
  </si>
  <si>
    <t>單位：場；人次</t>
  </si>
  <si>
    <t>…</t>
  </si>
  <si>
    <t>207-5 教育部補助各縣市家庭教育中心推展家庭教育計畫成果統計</t>
  </si>
  <si>
    <t>41.31</t>
  </si>
  <si>
    <t>58.69</t>
  </si>
  <si>
    <t>1.   家庭教育宣導</t>
  </si>
  <si>
    <t>2.      親職教育</t>
  </si>
  <si>
    <t>3.      婚姻教育</t>
  </si>
  <si>
    <t>4. 學校實施家庭教育</t>
  </si>
  <si>
    <t>5. 健康家庭促進</t>
  </si>
  <si>
    <t>6. 志工人力運用與發展</t>
  </si>
  <si>
    <t>7. 社區婦女教育</t>
  </si>
  <si>
    <t>8. 全國性家庭教育活動</t>
  </si>
  <si>
    <t>65.73</t>
  </si>
  <si>
    <t>資料來源：本部終身教育司</t>
  </si>
  <si>
    <t>9. 建構最需要關懷家庭輔導網絡計畫(外展服務、個案研討、督導培訓)</t>
  </si>
  <si>
    <t>1.      家庭教育宣導</t>
  </si>
  <si>
    <t>9. 建構最需要關懷家庭輔導網絡計畫</t>
  </si>
  <si>
    <t>207-5 教育部補助各縣市家庭教育中心推展家庭教育計畫成果統計</t>
  </si>
  <si>
    <t>207-5 教育部補助各縣市家庭教育中心推展家庭教育計畫成果統計</t>
  </si>
  <si>
    <t>1.      親職教育</t>
  </si>
  <si>
    <t>2.      婚姻教育</t>
  </si>
  <si>
    <t>3.      倫理教育</t>
  </si>
  <si>
    <t>4.各縣市「學校家庭教育輔導小
   組」運作計畫</t>
  </si>
  <si>
    <t>5.人力資源運用與發展</t>
  </si>
  <si>
    <t>6. 家庭教育宣導</t>
  </si>
  <si>
    <t>7. 性別教育與社區婦女教育</t>
  </si>
  <si>
    <t>8. 全國性家庭教育專案計畫</t>
  </si>
  <si>
    <t>9. 個別化親職教育</t>
  </si>
  <si>
    <t>個案學生數（人）</t>
  </si>
  <si>
    <t>個案家長數（人）</t>
  </si>
  <si>
    <t>電訪次數</t>
  </si>
  <si>
    <t>家訪次數</t>
  </si>
  <si>
    <t>校訪次數</t>
  </si>
  <si>
    <t>資料來源：本部終身教育司</t>
  </si>
  <si>
    <t>207-5 教育部補助各縣市家庭教育中心推展家庭教育計畫成果統計</t>
  </si>
  <si>
    <t>1.      親職教育</t>
  </si>
  <si>
    <t>2.      婚姻教育</t>
  </si>
  <si>
    <t>4. 健康家庭促進</t>
  </si>
  <si>
    <t>5. 學校家庭教育</t>
  </si>
  <si>
    <t>6. 人力運用與發展</t>
  </si>
  <si>
    <t>7. 家庭教育宣導</t>
  </si>
  <si>
    <t>8. 性別教育與社區婦女教育</t>
  </si>
  <si>
    <t>9. 全國性家庭教育活動</t>
  </si>
  <si>
    <t>10. 建構最需要關懷家庭輔導網絡
      計畫</t>
  </si>
  <si>
    <t>106年度</t>
  </si>
  <si>
    <t>107年度</t>
  </si>
  <si>
    <t>108年度</t>
  </si>
  <si>
    <t>4.     倫理教育</t>
  </si>
  <si>
    <t>7. 人力資源運用與發展</t>
  </si>
  <si>
    <t>5. 輔導學校(含幼兒園)推展家庭教育</t>
  </si>
  <si>
    <t>3.  性別教育與社區婦女教育</t>
  </si>
  <si>
    <t>單位：場；人次；%</t>
  </si>
  <si>
    <t>101年度</t>
  </si>
  <si>
    <t>105年度</t>
  </si>
  <si>
    <t>104年度</t>
  </si>
  <si>
    <t>103年度</t>
  </si>
  <si>
    <t>102年度</t>
  </si>
  <si>
    <t>單位：場；人次；%</t>
  </si>
  <si>
    <r>
      <rPr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</si>
  <si>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總計</t>
    </r>
  </si>
  <si>
    <r>
      <t>4</t>
    </r>
    <r>
      <rPr>
        <sz val="12"/>
        <rFont val="新細明體"/>
        <family val="1"/>
      </rPr>
      <t>3.75</t>
    </r>
  </si>
  <si>
    <r>
      <t>5</t>
    </r>
    <r>
      <rPr>
        <sz val="12"/>
        <rFont val="新細明體"/>
        <family val="1"/>
      </rPr>
      <t>6.25</t>
    </r>
  </si>
  <si>
    <r>
      <t>3</t>
    </r>
    <r>
      <rPr>
        <sz val="12"/>
        <rFont val="新細明體"/>
        <family val="1"/>
      </rPr>
      <t>6.21</t>
    </r>
  </si>
  <si>
    <r>
      <t>6</t>
    </r>
    <r>
      <rPr>
        <sz val="12"/>
        <rFont val="新細明體"/>
        <family val="1"/>
      </rPr>
      <t>3.79</t>
    </r>
  </si>
  <si>
    <r>
      <t>4</t>
    </r>
    <r>
      <rPr>
        <sz val="12"/>
        <rFont val="新細明體"/>
        <family val="1"/>
      </rPr>
      <t>6.37</t>
    </r>
  </si>
  <si>
    <r>
      <t>5</t>
    </r>
    <r>
      <rPr>
        <sz val="12"/>
        <rFont val="新細明體"/>
        <family val="1"/>
      </rPr>
      <t>3.63</t>
    </r>
  </si>
  <si>
    <r>
      <t>3</t>
    </r>
    <r>
      <rPr>
        <sz val="12"/>
        <rFont val="新細明體"/>
        <family val="1"/>
      </rPr>
      <t>4.27</t>
    </r>
  </si>
  <si>
    <r>
      <t>6</t>
    </r>
    <r>
      <rPr>
        <sz val="12"/>
        <rFont val="新細明體"/>
        <family val="1"/>
      </rPr>
      <t>5.73</t>
    </r>
  </si>
  <si>
    <r>
      <t>3</t>
    </r>
    <r>
      <rPr>
        <sz val="12"/>
        <rFont val="新細明體"/>
        <family val="1"/>
      </rPr>
      <t>5.04</t>
    </r>
  </si>
  <si>
    <r>
      <t>6</t>
    </r>
    <r>
      <rPr>
        <sz val="12"/>
        <rFont val="新細明體"/>
        <family val="1"/>
      </rPr>
      <t>4.96</t>
    </r>
  </si>
  <si>
    <r>
      <t>1</t>
    </r>
    <r>
      <rPr>
        <sz val="12"/>
        <rFont val="新細明體"/>
        <family val="1"/>
      </rPr>
      <t>6.45</t>
    </r>
  </si>
  <si>
    <r>
      <t>8</t>
    </r>
    <r>
      <rPr>
        <sz val="12"/>
        <rFont val="新細明體"/>
        <family val="1"/>
      </rPr>
      <t>3.55</t>
    </r>
  </si>
  <si>
    <r>
      <t>2</t>
    </r>
    <r>
      <rPr>
        <sz val="12"/>
        <rFont val="新細明體"/>
        <family val="1"/>
      </rPr>
      <t>8.75</t>
    </r>
  </si>
  <si>
    <r>
      <t>7</t>
    </r>
    <r>
      <rPr>
        <sz val="12"/>
        <rFont val="新細明體"/>
        <family val="1"/>
      </rPr>
      <t>1.25</t>
    </r>
  </si>
  <si>
    <r>
      <t>4</t>
    </r>
    <r>
      <rPr>
        <sz val="12"/>
        <rFont val="新細明體"/>
        <family val="1"/>
      </rPr>
      <t>4.80</t>
    </r>
  </si>
  <si>
    <r>
      <t>5</t>
    </r>
    <r>
      <rPr>
        <sz val="12"/>
        <rFont val="新細明體"/>
        <family val="1"/>
      </rPr>
      <t>5.20</t>
    </r>
  </si>
  <si>
    <r>
      <t>2</t>
    </r>
    <r>
      <rPr>
        <sz val="12"/>
        <rFont val="新細明體"/>
        <family val="1"/>
      </rPr>
      <t>4.11</t>
    </r>
  </si>
  <si>
    <r>
      <t>7</t>
    </r>
    <r>
      <rPr>
        <sz val="12"/>
        <rFont val="新細明體"/>
        <family val="1"/>
      </rPr>
      <t>5.89</t>
    </r>
  </si>
  <si>
    <r>
      <t>3</t>
    </r>
    <r>
      <rPr>
        <sz val="12"/>
        <rFont val="新細明體"/>
        <family val="1"/>
      </rPr>
      <t>4.27</t>
    </r>
  </si>
  <si>
    <r>
      <t>4</t>
    </r>
    <r>
      <rPr>
        <sz val="12"/>
        <rFont val="新細明體"/>
        <family val="1"/>
      </rPr>
      <t>1.99</t>
    </r>
  </si>
  <si>
    <r>
      <t>5</t>
    </r>
    <r>
      <rPr>
        <sz val="12"/>
        <rFont val="新細明體"/>
        <family val="1"/>
      </rPr>
      <t>8.01</t>
    </r>
  </si>
  <si>
    <r>
      <rPr>
        <sz val="12"/>
        <color indexed="8"/>
        <rFont val="新細明體"/>
        <family val="1"/>
      </rPr>
      <t>百分比</t>
    </r>
  </si>
  <si>
    <r>
      <rPr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</si>
  <si>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</si>
  <si>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</si>
  <si>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</si>
  <si>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</si>
  <si>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</si>
  <si>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百分比</t>
    </r>
  </si>
  <si>
    <r>
      <rPr>
        <sz val="12"/>
        <rFont val="新細明體"/>
        <family val="1"/>
      </rPr>
      <t>百分比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</si>
  <si>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</si>
  <si>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男</t>
    </r>
  </si>
  <si>
    <r>
      <rPr>
        <sz val="12"/>
        <rFont val="新細明體"/>
        <family val="1"/>
      </rPr>
      <t>女</t>
    </r>
  </si>
  <si>
    <r>
      <rPr>
        <sz val="12"/>
        <rFont val="新細明體"/>
        <family val="1"/>
      </rPr>
      <t>百分比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</si>
  <si>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</si>
  <si>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男</t>
    </r>
  </si>
  <si>
    <r>
      <rPr>
        <sz val="12"/>
        <rFont val="新細明體"/>
        <family val="1"/>
      </rPr>
      <t>百分比</t>
    </r>
  </si>
  <si>
    <r>
      <rPr>
        <sz val="12"/>
        <rFont val="新細明體"/>
        <family val="1"/>
      </rPr>
      <t>總計</t>
    </r>
  </si>
  <si>
    <r>
      <rPr>
        <sz val="12"/>
        <rFont val="新細明體"/>
        <family val="1"/>
      </rPr>
      <t>總計</t>
    </r>
  </si>
  <si>
    <t>109年度</t>
  </si>
  <si>
    <t>9. 全國性家庭教育專案計畫</t>
  </si>
  <si>
    <t>10. 個別化親職教育</t>
  </si>
  <si>
    <t>8.推展優先接受家庭教育服務</t>
  </si>
  <si>
    <t>110年度</t>
  </si>
  <si>
    <t>111年度</t>
  </si>
  <si>
    <r>
      <t>9. 全國性家庭教育專案計畫</t>
    </r>
    <r>
      <rPr>
        <sz val="12"/>
        <color indexed="10"/>
        <rFont val="新細明體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</si>
</sst>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0.00_);[Red]\(0.00\)"/>
    <numFmt numFmtId="179" formatCode="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5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sz val="12"/>
      <color theme="1"/>
      <name val="Times New Roman"/>
      <family val="1"/>
    </font>
    <font>
      <b/>
      <sz val="14"/>
      <color theme="1"/>
      <name val="新細明體"/>
      <family val="1"/>
    </font>
    <font>
      <sz val="14"/>
      <color theme="1"/>
      <name val="新細明體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indent="2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indent="2"/>
    </xf>
    <xf numFmtId="0" fontId="50" fillId="0" borderId="12" xfId="0" applyFont="1" applyFill="1" applyBorder="1" applyAlignment="1">
      <alignment horizontal="left" vertical="center" indent="2"/>
    </xf>
    <xf numFmtId="3" fontId="51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 wrapText="1"/>
    </xf>
    <xf numFmtId="3" fontId="52" fillId="0" borderId="13" xfId="0" applyNumberFormat="1" applyFont="1" applyFill="1" applyBorder="1" applyAlignment="1">
      <alignment horizontal="right" vertical="center" wrapText="1"/>
    </xf>
    <xf numFmtId="3" fontId="50" fillId="0" borderId="13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Alignment="1">
      <alignment vertical="center"/>
    </xf>
    <xf numFmtId="4" fontId="50" fillId="0" borderId="0" xfId="0" applyNumberFormat="1" applyFont="1" applyAlignment="1">
      <alignment vertical="center"/>
    </xf>
    <xf numFmtId="4" fontId="50" fillId="0" borderId="13" xfId="0" applyNumberFormat="1" applyFont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left" vertical="center" indent="2"/>
    </xf>
    <xf numFmtId="3" fontId="52" fillId="0" borderId="15" xfId="0" applyNumberFormat="1" applyFont="1" applyFill="1" applyBorder="1" applyAlignment="1">
      <alignment horizontal="right" vertical="center" wrapText="1"/>
    </xf>
    <xf numFmtId="3" fontId="50" fillId="0" borderId="15" xfId="0" applyNumberFormat="1" applyFont="1" applyFill="1" applyBorder="1" applyAlignment="1">
      <alignment horizontal="right" vertical="center"/>
    </xf>
    <xf numFmtId="4" fontId="50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0" fontId="53" fillId="0" borderId="18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indent="2"/>
    </xf>
    <xf numFmtId="0" fontId="0" fillId="0" borderId="21" xfId="0" applyFont="1" applyFill="1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2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0" fillId="0" borderId="18" xfId="0" applyNumberFormat="1" applyFont="1" applyFill="1" applyBorder="1" applyAlignment="1">
      <alignment horizontal="center" vertical="center"/>
    </xf>
    <xf numFmtId="0" fontId="53" fillId="0" borderId="25" xfId="0" applyNumberFormat="1" applyFont="1" applyFill="1" applyBorder="1" applyAlignment="1">
      <alignment horizontal="center" vertical="center" wrapText="1"/>
    </xf>
    <xf numFmtId="176" fontId="50" fillId="0" borderId="18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4" fontId="50" fillId="0" borderId="0" xfId="0" applyNumberFormat="1" applyFont="1" applyFill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5" xfId="0" applyNumberFormat="1" applyFont="1" applyFill="1" applyBorder="1" applyAlignment="1">
      <alignment horizontal="right" vertical="center" wrapText="1"/>
    </xf>
    <xf numFmtId="0" fontId="50" fillId="0" borderId="18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0" fillId="0" borderId="37" xfId="0" applyNumberFormat="1" applyFont="1" applyFill="1" applyBorder="1" applyAlignment="1">
      <alignment horizontal="center" vertical="center" wrapText="1"/>
    </xf>
    <xf numFmtId="0" fontId="50" fillId="0" borderId="26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0" fontId="50" fillId="0" borderId="38" xfId="0" applyNumberFormat="1" applyFont="1" applyFill="1" applyBorder="1" applyAlignment="1">
      <alignment horizontal="center" vertical="center"/>
    </xf>
    <xf numFmtId="0" fontId="50" fillId="0" borderId="39" xfId="0" applyNumberFormat="1" applyFont="1" applyFill="1" applyBorder="1" applyAlignment="1">
      <alignment horizontal="center" vertical="center"/>
    </xf>
    <xf numFmtId="0" fontId="50" fillId="0" borderId="22" xfId="0" applyNumberFormat="1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6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176" fontId="50" fillId="0" borderId="38" xfId="0" applyNumberFormat="1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176" fontId="50" fillId="0" borderId="22" xfId="0" applyNumberFormat="1" applyFont="1" applyFill="1" applyBorder="1" applyAlignment="1">
      <alignment horizontal="center" vertical="center"/>
    </xf>
    <xf numFmtId="176" fontId="50" fillId="0" borderId="18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right" vertical="top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1" sqref="H11"/>
    </sheetView>
  </sheetViews>
  <sheetFormatPr defaultColWidth="9.00390625" defaultRowHeight="16.5"/>
  <cols>
    <col min="1" max="1" width="6.875" style="1" customWidth="1"/>
    <col min="2" max="2" width="37.50390625" style="1" customWidth="1"/>
    <col min="3" max="3" width="12.375" style="2" customWidth="1"/>
    <col min="4" max="4" width="12.625" style="2" customWidth="1"/>
    <col min="5" max="5" width="11.125" style="2" customWidth="1"/>
    <col min="6" max="6" width="10.125" style="2" customWidth="1"/>
    <col min="7" max="16384" width="9.00390625" style="1" customWidth="1"/>
  </cols>
  <sheetData>
    <row r="1" spans="1:6" ht="25.5" customHeight="1">
      <c r="A1" s="102" t="s">
        <v>30</v>
      </c>
      <c r="B1" s="103"/>
      <c r="C1" s="103"/>
      <c r="D1" s="103"/>
      <c r="E1" s="103"/>
      <c r="F1" s="103"/>
    </row>
    <row r="2" spans="1:6" ht="18" customHeight="1">
      <c r="A2" s="98" t="s">
        <v>23</v>
      </c>
      <c r="B2" s="99"/>
      <c r="C2" s="99"/>
      <c r="D2" s="99"/>
      <c r="E2" s="99"/>
      <c r="F2" s="99"/>
    </row>
    <row r="3" spans="1:6" s="3" customFormat="1" ht="18" customHeight="1" thickBot="1">
      <c r="A3" s="100" t="s">
        <v>28</v>
      </c>
      <c r="B3" s="101"/>
      <c r="C3" s="101"/>
      <c r="D3" s="101"/>
      <c r="E3" s="101"/>
      <c r="F3" s="101"/>
    </row>
    <row r="4" spans="1:11" ht="34.5" customHeight="1">
      <c r="A4" s="104" t="s">
        <v>0</v>
      </c>
      <c r="B4" s="105"/>
      <c r="C4" s="110" t="s">
        <v>1</v>
      </c>
      <c r="D4" s="110"/>
      <c r="E4" s="110"/>
      <c r="F4" s="110"/>
      <c r="G4" s="64"/>
      <c r="H4" s="64"/>
      <c r="I4" s="64"/>
      <c r="J4" s="64"/>
      <c r="K4" s="64"/>
    </row>
    <row r="5" spans="1:11" ht="30.75" customHeight="1">
      <c r="A5" s="106"/>
      <c r="B5" s="107"/>
      <c r="C5" s="111" t="s">
        <v>2</v>
      </c>
      <c r="D5" s="113" t="s">
        <v>3</v>
      </c>
      <c r="E5" s="114"/>
      <c r="F5" s="114"/>
      <c r="G5" s="64"/>
      <c r="H5" s="64"/>
      <c r="I5" s="64"/>
      <c r="J5" s="64"/>
      <c r="K5" s="64"/>
    </row>
    <row r="6" spans="1:11" ht="27.75" customHeight="1" thickBot="1">
      <c r="A6" s="108"/>
      <c r="B6" s="109"/>
      <c r="C6" s="112"/>
      <c r="D6" s="42" t="s">
        <v>88</v>
      </c>
      <c r="E6" s="65" t="s">
        <v>5</v>
      </c>
      <c r="F6" s="66" t="s">
        <v>6</v>
      </c>
      <c r="G6" s="64"/>
      <c r="H6" s="64"/>
      <c r="I6" s="64"/>
      <c r="J6" s="64"/>
      <c r="K6" s="64"/>
    </row>
    <row r="7" spans="1:11" ht="28.5" customHeight="1">
      <c r="A7" s="95" t="s">
        <v>7</v>
      </c>
      <c r="B7" s="96"/>
      <c r="C7" s="5">
        <f>C8+C16</f>
        <v>10122</v>
      </c>
      <c r="D7" s="5">
        <f>E7+F7</f>
        <v>1310994</v>
      </c>
      <c r="E7" s="5">
        <f>E8+E16</f>
        <v>591087</v>
      </c>
      <c r="F7" s="5">
        <f>F8+F16</f>
        <v>719907</v>
      </c>
      <c r="G7" s="64"/>
      <c r="H7" s="64"/>
      <c r="I7" s="64"/>
      <c r="J7" s="64"/>
      <c r="K7" s="64"/>
    </row>
    <row r="8" spans="1:11" s="4" customFormat="1" ht="23.25" customHeight="1">
      <c r="A8" s="91" t="s">
        <v>8</v>
      </c>
      <c r="B8" s="67" t="s">
        <v>24</v>
      </c>
      <c r="C8" s="37">
        <f>C9+C10+C11+C12+C13+C14+C15</f>
        <v>8089</v>
      </c>
      <c r="D8" s="37">
        <f>D9+D10+D11+D12+D13+D14+D15</f>
        <v>668926</v>
      </c>
      <c r="E8" s="37">
        <f>E9+E10+E11+E12+E13+E14+E15</f>
        <v>280948</v>
      </c>
      <c r="F8" s="37">
        <f>F9+F10+F11+F12+F13+F14+F15</f>
        <v>387978</v>
      </c>
      <c r="G8" s="68"/>
      <c r="H8" s="68"/>
      <c r="I8" s="68"/>
      <c r="J8" s="68"/>
      <c r="K8" s="68"/>
    </row>
    <row r="9" spans="1:11" s="4" customFormat="1" ht="23.25" customHeight="1">
      <c r="A9" s="97"/>
      <c r="B9" s="45" t="s">
        <v>9</v>
      </c>
      <c r="C9" s="35">
        <v>2717</v>
      </c>
      <c r="D9" s="35">
        <f aca="true" t="shared" si="0" ref="D9:D15">E9+F9</f>
        <v>257081</v>
      </c>
      <c r="E9" s="35">
        <v>107052</v>
      </c>
      <c r="F9" s="35">
        <v>150029</v>
      </c>
      <c r="G9" s="68"/>
      <c r="H9" s="68"/>
      <c r="I9" s="68"/>
      <c r="J9" s="68"/>
      <c r="K9" s="68"/>
    </row>
    <row r="10" spans="1:11" s="4" customFormat="1" ht="23.25" customHeight="1">
      <c r="A10" s="97"/>
      <c r="B10" s="46" t="s">
        <v>10</v>
      </c>
      <c r="C10" s="35">
        <v>766</v>
      </c>
      <c r="D10" s="35">
        <f t="shared" si="0"/>
        <v>70576</v>
      </c>
      <c r="E10" s="35">
        <v>32894</v>
      </c>
      <c r="F10" s="35">
        <v>37682</v>
      </c>
      <c r="G10" s="68"/>
      <c r="H10" s="68"/>
      <c r="I10" s="68"/>
      <c r="J10" s="68"/>
      <c r="K10" s="68"/>
    </row>
    <row r="11" spans="1:11" s="4" customFormat="1" ht="23.25" customHeight="1">
      <c r="A11" s="97"/>
      <c r="B11" s="45" t="s">
        <v>11</v>
      </c>
      <c r="C11" s="35">
        <v>1070</v>
      </c>
      <c r="D11" s="35">
        <f t="shared" si="0"/>
        <v>68760</v>
      </c>
      <c r="E11" s="35">
        <v>26445</v>
      </c>
      <c r="F11" s="35">
        <v>42315</v>
      </c>
      <c r="G11" s="68"/>
      <c r="H11" s="68"/>
      <c r="I11" s="68"/>
      <c r="J11" s="68"/>
      <c r="K11" s="68"/>
    </row>
    <row r="12" spans="1:11" s="4" customFormat="1" ht="23.25" customHeight="1">
      <c r="A12" s="97"/>
      <c r="B12" s="45" t="s">
        <v>12</v>
      </c>
      <c r="C12" s="35">
        <v>1050</v>
      </c>
      <c r="D12" s="35">
        <f t="shared" si="0"/>
        <v>159235</v>
      </c>
      <c r="E12" s="35">
        <v>73303</v>
      </c>
      <c r="F12" s="35">
        <v>85932</v>
      </c>
      <c r="G12" s="68"/>
      <c r="H12" s="68"/>
      <c r="I12" s="68"/>
      <c r="J12" s="68"/>
      <c r="K12" s="68"/>
    </row>
    <row r="13" spans="1:11" s="4" customFormat="1" ht="33">
      <c r="A13" s="97"/>
      <c r="B13" s="45" t="s">
        <v>13</v>
      </c>
      <c r="C13" s="37">
        <v>1167</v>
      </c>
      <c r="D13" s="35">
        <f t="shared" si="0"/>
        <v>44552</v>
      </c>
      <c r="E13" s="37">
        <v>16546</v>
      </c>
      <c r="F13" s="37">
        <v>28006</v>
      </c>
      <c r="G13" s="68"/>
      <c r="H13" s="68"/>
      <c r="I13" s="68"/>
      <c r="J13" s="68"/>
      <c r="K13" s="68"/>
    </row>
    <row r="14" spans="1:11" s="4" customFormat="1" ht="23.25" customHeight="1">
      <c r="A14" s="97"/>
      <c r="B14" s="45" t="s">
        <v>14</v>
      </c>
      <c r="C14" s="37">
        <v>1126</v>
      </c>
      <c r="D14" s="35">
        <f t="shared" si="0"/>
        <v>35957</v>
      </c>
      <c r="E14" s="37">
        <v>12715</v>
      </c>
      <c r="F14" s="37">
        <v>23242</v>
      </c>
      <c r="G14" s="68"/>
      <c r="H14" s="68"/>
      <c r="I14" s="68"/>
      <c r="J14" s="68"/>
      <c r="K14" s="68"/>
    </row>
    <row r="15" spans="1:11" s="4" customFormat="1" ht="23.25" customHeight="1">
      <c r="A15" s="97"/>
      <c r="B15" s="45" t="s">
        <v>15</v>
      </c>
      <c r="C15" s="37">
        <v>193</v>
      </c>
      <c r="D15" s="35">
        <f t="shared" si="0"/>
        <v>32765</v>
      </c>
      <c r="E15" s="37">
        <v>11993</v>
      </c>
      <c r="F15" s="37">
        <v>20772</v>
      </c>
      <c r="G15" s="68"/>
      <c r="H15" s="68"/>
      <c r="I15" s="68"/>
      <c r="J15" s="68"/>
      <c r="K15" s="68"/>
    </row>
    <row r="16" spans="1:11" s="4" customFormat="1" ht="23.25" customHeight="1">
      <c r="A16" s="91" t="s">
        <v>16</v>
      </c>
      <c r="B16" s="67" t="s">
        <v>4</v>
      </c>
      <c r="C16" s="37">
        <f>C17+C18+C19</f>
        <v>2033</v>
      </c>
      <c r="D16" s="37">
        <f>D17+D18+D19</f>
        <v>642068</v>
      </c>
      <c r="E16" s="37">
        <f>E17+E18+E19</f>
        <v>310139</v>
      </c>
      <c r="F16" s="37">
        <f>F17+F18+F19</f>
        <v>331929</v>
      </c>
      <c r="G16" s="68"/>
      <c r="H16" s="68"/>
      <c r="I16" s="68"/>
      <c r="J16" s="68"/>
      <c r="K16" s="68"/>
    </row>
    <row r="17" spans="1:6" s="4" customFormat="1" ht="23.25" customHeight="1">
      <c r="A17" s="92"/>
      <c r="B17" s="46" t="s">
        <v>17</v>
      </c>
      <c r="C17" s="37">
        <v>865</v>
      </c>
      <c r="D17" s="37">
        <f>SUM(E17:F17)</f>
        <v>36622</v>
      </c>
      <c r="E17" s="37">
        <v>9618</v>
      </c>
      <c r="F17" s="37">
        <v>27004</v>
      </c>
    </row>
    <row r="18" spans="1:6" s="4" customFormat="1" ht="23.25" customHeight="1">
      <c r="A18" s="92"/>
      <c r="B18" s="47" t="s">
        <v>18</v>
      </c>
      <c r="C18" s="37">
        <v>617</v>
      </c>
      <c r="D18" s="37">
        <f>SUM(E18:F18)</f>
        <v>599440</v>
      </c>
      <c r="E18" s="37">
        <v>298957</v>
      </c>
      <c r="F18" s="37">
        <v>300483</v>
      </c>
    </row>
    <row r="19" spans="1:6" s="4" customFormat="1" ht="33">
      <c r="A19" s="93"/>
      <c r="B19" s="47" t="s">
        <v>19</v>
      </c>
      <c r="C19" s="37">
        <v>551</v>
      </c>
      <c r="D19" s="37">
        <f>SUM(E19:F19)</f>
        <v>6006</v>
      </c>
      <c r="E19" s="37">
        <v>1564</v>
      </c>
      <c r="F19" s="37">
        <v>4442</v>
      </c>
    </row>
    <row r="20" spans="1:6" s="4" customFormat="1" ht="23.25" customHeight="1">
      <c r="A20" s="92"/>
      <c r="B20" s="48" t="s">
        <v>25</v>
      </c>
      <c r="C20" s="39"/>
      <c r="D20" s="37">
        <v>415</v>
      </c>
      <c r="E20" s="37">
        <v>246</v>
      </c>
      <c r="F20" s="37">
        <v>169</v>
      </c>
    </row>
    <row r="21" spans="1:6" s="4" customFormat="1" ht="23.25" customHeight="1">
      <c r="A21" s="92"/>
      <c r="B21" s="48" t="s">
        <v>26</v>
      </c>
      <c r="C21" s="39"/>
      <c r="D21" s="37">
        <v>536</v>
      </c>
      <c r="E21" s="37">
        <v>264</v>
      </c>
      <c r="F21" s="37">
        <v>272</v>
      </c>
    </row>
    <row r="22" spans="1:6" s="4" customFormat="1" ht="23.25" customHeight="1">
      <c r="A22" s="92"/>
      <c r="B22" s="48" t="s">
        <v>20</v>
      </c>
      <c r="C22" s="39"/>
      <c r="D22" s="37">
        <v>1118</v>
      </c>
      <c r="E22" s="39" t="s">
        <v>29</v>
      </c>
      <c r="F22" s="39" t="s">
        <v>29</v>
      </c>
    </row>
    <row r="23" spans="1:6" s="4" customFormat="1" ht="23.25" customHeight="1">
      <c r="A23" s="92"/>
      <c r="B23" s="48" t="s">
        <v>21</v>
      </c>
      <c r="C23" s="39"/>
      <c r="D23" s="37">
        <v>1195</v>
      </c>
      <c r="E23" s="39" t="s">
        <v>29</v>
      </c>
      <c r="F23" s="39" t="s">
        <v>29</v>
      </c>
    </row>
    <row r="24" spans="1:6" s="4" customFormat="1" ht="23.25" customHeight="1" thickBot="1">
      <c r="A24" s="94"/>
      <c r="B24" s="49" t="s">
        <v>22</v>
      </c>
      <c r="C24" s="43"/>
      <c r="D24" s="44">
        <v>805</v>
      </c>
      <c r="E24" s="43" t="s">
        <v>29</v>
      </c>
      <c r="F24" s="43" t="s">
        <v>29</v>
      </c>
    </row>
    <row r="25" ht="16.5">
      <c r="A25" s="1" t="s">
        <v>27</v>
      </c>
    </row>
  </sheetData>
  <sheetProtection/>
  <mergeCells count="10">
    <mergeCell ref="A16:A24"/>
    <mergeCell ref="A7:B7"/>
    <mergeCell ref="A8:A15"/>
    <mergeCell ref="A2:F2"/>
    <mergeCell ref="A3:F3"/>
    <mergeCell ref="A1:F1"/>
    <mergeCell ref="A4:B6"/>
    <mergeCell ref="C4:F4"/>
    <mergeCell ref="C5:C6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1">
      <selection activeCell="C9" sqref="C9"/>
    </sheetView>
  </sheetViews>
  <sheetFormatPr defaultColWidth="9.00390625" defaultRowHeight="16.5"/>
  <cols>
    <col min="1" max="1" width="35.25390625" style="10" bestFit="1" customWidth="1"/>
    <col min="2" max="2" width="9.875" style="9" customWidth="1"/>
    <col min="3" max="5" width="11.625" style="9" customWidth="1"/>
    <col min="6" max="8" width="9.875" style="10" customWidth="1"/>
    <col min="9" max="16384" width="9.00390625" style="10" customWidth="1"/>
  </cols>
  <sheetData>
    <row r="1" spans="1:9" ht="19.5">
      <c r="A1" s="162" t="s">
        <v>30</v>
      </c>
      <c r="B1" s="163"/>
      <c r="C1" s="163"/>
      <c r="D1" s="163"/>
      <c r="E1" s="163"/>
      <c r="F1" s="164"/>
      <c r="G1" s="164"/>
      <c r="H1" s="164"/>
      <c r="I1" s="12"/>
    </row>
    <row r="2" spans="1:9" ht="16.5">
      <c r="A2" s="165" t="s">
        <v>128</v>
      </c>
      <c r="B2" s="166"/>
      <c r="C2" s="166"/>
      <c r="D2" s="166"/>
      <c r="E2" s="166"/>
      <c r="F2" s="167"/>
      <c r="G2" s="167"/>
      <c r="H2" s="167"/>
      <c r="I2" s="12"/>
    </row>
    <row r="3" spans="1:9" s="11" customFormat="1" ht="17.25" thickBot="1">
      <c r="A3" s="168" t="s">
        <v>86</v>
      </c>
      <c r="B3" s="169"/>
      <c r="C3" s="169"/>
      <c r="D3" s="169"/>
      <c r="E3" s="169"/>
      <c r="F3" s="170"/>
      <c r="G3" s="170"/>
      <c r="H3" s="170"/>
      <c r="I3" s="13"/>
    </row>
    <row r="4" spans="1:9" ht="29.25" customHeight="1">
      <c r="A4" s="124" t="s">
        <v>0</v>
      </c>
      <c r="B4" s="127" t="s">
        <v>1</v>
      </c>
      <c r="C4" s="127"/>
      <c r="D4" s="127"/>
      <c r="E4" s="127"/>
      <c r="F4" s="127"/>
      <c r="G4" s="127"/>
      <c r="H4" s="128"/>
      <c r="I4" s="12"/>
    </row>
    <row r="5" spans="1:9" ht="27" customHeight="1">
      <c r="A5" s="125"/>
      <c r="B5" s="129" t="s">
        <v>2</v>
      </c>
      <c r="C5" s="129" t="s">
        <v>3</v>
      </c>
      <c r="D5" s="129"/>
      <c r="E5" s="129"/>
      <c r="F5" s="131" t="s">
        <v>110</v>
      </c>
      <c r="G5" s="131"/>
      <c r="H5" s="132"/>
      <c r="I5" s="12"/>
    </row>
    <row r="6" spans="1:9" ht="27.75" customHeight="1" thickBot="1">
      <c r="A6" s="126"/>
      <c r="B6" s="130"/>
      <c r="C6" s="42" t="s">
        <v>111</v>
      </c>
      <c r="D6" s="69" t="s">
        <v>5</v>
      </c>
      <c r="E6" s="69" t="s">
        <v>6</v>
      </c>
      <c r="F6" s="42" t="s">
        <v>111</v>
      </c>
      <c r="G6" s="42" t="s">
        <v>112</v>
      </c>
      <c r="H6" s="70" t="s">
        <v>113</v>
      </c>
      <c r="I6" s="12"/>
    </row>
    <row r="7" spans="1:9" s="6" customFormat="1" ht="27" customHeight="1">
      <c r="A7" s="27" t="s">
        <v>7</v>
      </c>
      <c r="B7" s="19">
        <v>12454</v>
      </c>
      <c r="C7" s="19">
        <v>641252</v>
      </c>
      <c r="D7" s="19">
        <v>259384</v>
      </c>
      <c r="E7" s="19">
        <v>381868</v>
      </c>
      <c r="F7" s="28">
        <f>G7+H7</f>
        <v>100</v>
      </c>
      <c r="G7" s="28">
        <f aca="true" t="shared" si="0" ref="G7:G14">D7/C7*100</f>
        <v>40.44962043003375</v>
      </c>
      <c r="H7" s="28">
        <f aca="true" t="shared" si="1" ref="H7:H14">E7/C7*100</f>
        <v>59.55037956996625</v>
      </c>
      <c r="I7" s="14"/>
    </row>
    <row r="8" spans="1:9" s="6" customFormat="1" ht="27" customHeight="1">
      <c r="A8" s="15" t="s">
        <v>48</v>
      </c>
      <c r="B8" s="20">
        <v>4309</v>
      </c>
      <c r="C8" s="20">
        <v>179756</v>
      </c>
      <c r="D8" s="20">
        <v>62940</v>
      </c>
      <c r="E8" s="20">
        <v>116816</v>
      </c>
      <c r="F8" s="24">
        <f>G8+H8</f>
        <v>100</v>
      </c>
      <c r="G8" s="24">
        <f t="shared" si="0"/>
        <v>35.014130265470975</v>
      </c>
      <c r="H8" s="24">
        <f t="shared" si="1"/>
        <v>64.98586973452903</v>
      </c>
      <c r="I8" s="12"/>
    </row>
    <row r="9" spans="1:9" s="6" customFormat="1" ht="27" customHeight="1">
      <c r="A9" s="16" t="s">
        <v>49</v>
      </c>
      <c r="B9" s="20">
        <v>2048</v>
      </c>
      <c r="C9" s="20">
        <v>95334</v>
      </c>
      <c r="D9" s="20">
        <v>41985</v>
      </c>
      <c r="E9" s="20">
        <v>53349</v>
      </c>
      <c r="F9" s="24">
        <f aca="true" t="shared" si="2" ref="F9:F15">G9+H9</f>
        <v>100</v>
      </c>
      <c r="G9" s="24">
        <f t="shared" si="0"/>
        <v>44.0399018188684</v>
      </c>
      <c r="H9" s="24">
        <f t="shared" si="1"/>
        <v>55.9600981811316</v>
      </c>
      <c r="I9" s="12"/>
    </row>
    <row r="10" spans="1:9" s="6" customFormat="1" ht="27" customHeight="1">
      <c r="A10" s="15" t="s">
        <v>79</v>
      </c>
      <c r="B10" s="20">
        <v>755</v>
      </c>
      <c r="C10" s="20">
        <v>33338</v>
      </c>
      <c r="D10" s="20">
        <v>12594</v>
      </c>
      <c r="E10" s="20">
        <v>20744</v>
      </c>
      <c r="F10" s="24">
        <f t="shared" si="2"/>
        <v>100</v>
      </c>
      <c r="G10" s="24">
        <f t="shared" si="0"/>
        <v>37.77671126042354</v>
      </c>
      <c r="H10" s="24">
        <f t="shared" si="1"/>
        <v>62.223288739576454</v>
      </c>
      <c r="I10" s="12"/>
    </row>
    <row r="11" spans="1:9" s="6" customFormat="1" ht="27" customHeight="1">
      <c r="A11" s="15" t="s">
        <v>76</v>
      </c>
      <c r="B11" s="20">
        <v>2171</v>
      </c>
      <c r="C11" s="20">
        <v>102024</v>
      </c>
      <c r="D11" s="20">
        <v>46681</v>
      </c>
      <c r="E11" s="20">
        <v>55343</v>
      </c>
      <c r="F11" s="24">
        <f t="shared" si="2"/>
        <v>100</v>
      </c>
      <c r="G11" s="24">
        <f t="shared" si="0"/>
        <v>45.75492041088371</v>
      </c>
      <c r="H11" s="24">
        <f t="shared" si="1"/>
        <v>54.24507958911629</v>
      </c>
      <c r="I11" s="12"/>
    </row>
    <row r="12" spans="1:9" s="6" customFormat="1" ht="27" customHeight="1">
      <c r="A12" s="15" t="s">
        <v>78</v>
      </c>
      <c r="B12" s="20">
        <v>1409</v>
      </c>
      <c r="C12" s="20">
        <v>53751</v>
      </c>
      <c r="D12" s="20">
        <v>22176</v>
      </c>
      <c r="E12" s="20">
        <v>31575</v>
      </c>
      <c r="F12" s="24">
        <f t="shared" si="2"/>
        <v>100</v>
      </c>
      <c r="G12" s="24">
        <f t="shared" si="0"/>
        <v>41.25690684824468</v>
      </c>
      <c r="H12" s="24">
        <f t="shared" si="1"/>
        <v>58.74309315175532</v>
      </c>
      <c r="I12" s="12"/>
    </row>
    <row r="13" spans="1:9" s="6" customFormat="1" ht="27" customHeight="1">
      <c r="A13" s="15" t="s">
        <v>53</v>
      </c>
      <c r="B13" s="20">
        <v>458</v>
      </c>
      <c r="C13" s="20">
        <v>139667</v>
      </c>
      <c r="D13" s="20">
        <v>65703</v>
      </c>
      <c r="E13" s="20">
        <v>73964</v>
      </c>
      <c r="F13" s="25">
        <f t="shared" si="2"/>
        <v>100</v>
      </c>
      <c r="G13" s="25">
        <f t="shared" si="0"/>
        <v>47.04260849019453</v>
      </c>
      <c r="H13" s="25">
        <f t="shared" si="1"/>
        <v>52.95739150980546</v>
      </c>
      <c r="I13" s="10"/>
    </row>
    <row r="14" spans="1:8" s="6" customFormat="1" ht="27" customHeight="1">
      <c r="A14" s="15" t="s">
        <v>77</v>
      </c>
      <c r="B14" s="20">
        <v>1301</v>
      </c>
      <c r="C14" s="20">
        <v>36992</v>
      </c>
      <c r="D14" s="20">
        <v>7225</v>
      </c>
      <c r="E14" s="20">
        <v>29767</v>
      </c>
      <c r="F14" s="25">
        <f t="shared" si="2"/>
        <v>100</v>
      </c>
      <c r="G14" s="25">
        <f t="shared" si="0"/>
        <v>19.53125</v>
      </c>
      <c r="H14" s="25">
        <f t="shared" si="1"/>
        <v>80.46875</v>
      </c>
    </row>
    <row r="15" spans="1:8" s="6" customFormat="1" ht="27" customHeight="1">
      <c r="A15" s="15" t="s">
        <v>55</v>
      </c>
      <c r="B15" s="20">
        <v>3</v>
      </c>
      <c r="C15" s="20">
        <v>390</v>
      </c>
      <c r="D15" s="20">
        <v>80</v>
      </c>
      <c r="E15" s="20">
        <v>310</v>
      </c>
      <c r="F15" s="25">
        <f t="shared" si="2"/>
        <v>100</v>
      </c>
      <c r="G15" s="25">
        <f>D15/C15*100</f>
        <v>20.51282051282051</v>
      </c>
      <c r="H15" s="25">
        <f>E15/C15*100</f>
        <v>79.48717948717949</v>
      </c>
    </row>
    <row r="16" spans="1:8" s="6" customFormat="1" ht="27" customHeight="1">
      <c r="A16" s="16" t="s">
        <v>56</v>
      </c>
      <c r="B16" s="20"/>
      <c r="C16" s="20"/>
      <c r="D16" s="20"/>
      <c r="E16" s="20"/>
      <c r="F16" s="25"/>
      <c r="G16" s="25"/>
      <c r="H16" s="25"/>
    </row>
    <row r="17" spans="1:8" s="6" customFormat="1" ht="27" customHeight="1">
      <c r="A17" s="17" t="s">
        <v>25</v>
      </c>
      <c r="B17" s="21"/>
      <c r="C17" s="20">
        <v>1549</v>
      </c>
      <c r="D17" s="20">
        <v>896</v>
      </c>
      <c r="E17" s="20">
        <v>653</v>
      </c>
      <c r="F17" s="25">
        <f>G17+H17</f>
        <v>100</v>
      </c>
      <c r="G17" s="25">
        <f>D17/C17*100</f>
        <v>57.84377017430601</v>
      </c>
      <c r="H17" s="25">
        <f>E17/C17*100</f>
        <v>42.156229825694</v>
      </c>
    </row>
    <row r="18" spans="1:8" s="6" customFormat="1" ht="27" customHeight="1">
      <c r="A18" s="17" t="s">
        <v>26</v>
      </c>
      <c r="B18" s="21"/>
      <c r="C18" s="20">
        <v>2850</v>
      </c>
      <c r="D18" s="20">
        <v>1167</v>
      </c>
      <c r="E18" s="20">
        <v>1683</v>
      </c>
      <c r="F18" s="25">
        <f>G18+H18</f>
        <v>100</v>
      </c>
      <c r="G18" s="25">
        <f>D18/C18*100</f>
        <v>40.94736842105263</v>
      </c>
      <c r="H18" s="25">
        <f>E18/C18*100</f>
        <v>59.05263157894737</v>
      </c>
    </row>
    <row r="19" spans="1:8" s="6" customFormat="1" ht="27" customHeight="1">
      <c r="A19" s="17" t="s">
        <v>20</v>
      </c>
      <c r="B19" s="21"/>
      <c r="C19" s="20">
        <v>1297</v>
      </c>
      <c r="D19" s="20">
        <v>325</v>
      </c>
      <c r="E19" s="20">
        <v>972</v>
      </c>
      <c r="F19" s="25">
        <f>G19+H19</f>
        <v>100</v>
      </c>
      <c r="G19" s="25">
        <f>D19/C19*100</f>
        <v>25.057825751734775</v>
      </c>
      <c r="H19" s="25">
        <f>E19/C19*100</f>
        <v>74.94217424826523</v>
      </c>
    </row>
    <row r="20" spans="1:8" s="6" customFormat="1" ht="27" customHeight="1">
      <c r="A20" s="17" t="s">
        <v>21</v>
      </c>
      <c r="B20" s="21"/>
      <c r="C20" s="20">
        <v>599</v>
      </c>
      <c r="D20" s="20">
        <v>219</v>
      </c>
      <c r="E20" s="20">
        <v>380</v>
      </c>
      <c r="F20" s="25">
        <f>G20+H20</f>
        <v>100</v>
      </c>
      <c r="G20" s="25">
        <f>D20/C20*100</f>
        <v>36.56093489148581</v>
      </c>
      <c r="H20" s="25">
        <f>E20/C20*100</f>
        <v>63.43906510851419</v>
      </c>
    </row>
    <row r="21" spans="1:8" s="6" customFormat="1" ht="27" customHeight="1" thickBot="1">
      <c r="A21" s="29" t="s">
        <v>22</v>
      </c>
      <c r="B21" s="30"/>
      <c r="C21" s="31">
        <v>2216</v>
      </c>
      <c r="D21" s="31">
        <v>1131</v>
      </c>
      <c r="E21" s="31">
        <v>1085</v>
      </c>
      <c r="F21" s="32">
        <f>G21+H21</f>
        <v>100</v>
      </c>
      <c r="G21" s="32">
        <f>D21/C21*100</f>
        <v>51.037906137184116</v>
      </c>
      <c r="H21" s="32">
        <f>E21/C21*100</f>
        <v>48.962093862815884</v>
      </c>
    </row>
    <row r="22" ht="16.5">
      <c r="A22" s="33" t="s">
        <v>42</v>
      </c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D12" sqref="D12"/>
    </sheetView>
  </sheetViews>
  <sheetFormatPr defaultColWidth="9.00390625" defaultRowHeight="16.5"/>
  <cols>
    <col min="1" max="1" width="37.50390625" style="0" customWidth="1"/>
    <col min="2" max="8" width="11.875" style="0" customWidth="1"/>
  </cols>
  <sheetData>
    <row r="1" spans="1:9" s="10" customFormat="1" ht="19.5">
      <c r="A1" s="162" t="s">
        <v>30</v>
      </c>
      <c r="B1" s="163"/>
      <c r="C1" s="163"/>
      <c r="D1" s="163"/>
      <c r="E1" s="163"/>
      <c r="F1" s="164"/>
      <c r="G1" s="164"/>
      <c r="H1" s="164"/>
      <c r="I1" s="12"/>
    </row>
    <row r="2" spans="1:9" s="10" customFormat="1" ht="24" customHeight="1">
      <c r="A2" s="165" t="s">
        <v>132</v>
      </c>
      <c r="B2" s="166"/>
      <c r="C2" s="166"/>
      <c r="D2" s="166"/>
      <c r="E2" s="166"/>
      <c r="F2" s="167"/>
      <c r="G2" s="167"/>
      <c r="H2" s="167"/>
      <c r="I2" s="12"/>
    </row>
    <row r="3" spans="1:9" s="11" customFormat="1" ht="17.25" thickBot="1">
      <c r="A3" s="168" t="s">
        <v>80</v>
      </c>
      <c r="B3" s="169"/>
      <c r="C3" s="169"/>
      <c r="D3" s="169"/>
      <c r="E3" s="169"/>
      <c r="F3" s="170"/>
      <c r="G3" s="170"/>
      <c r="H3" s="170"/>
      <c r="I3" s="13"/>
    </row>
    <row r="4" spans="1:8" ht="21.75" customHeight="1">
      <c r="A4" s="124" t="s">
        <v>0</v>
      </c>
      <c r="B4" s="127" t="s">
        <v>1</v>
      </c>
      <c r="C4" s="127"/>
      <c r="D4" s="127"/>
      <c r="E4" s="127"/>
      <c r="F4" s="127"/>
      <c r="G4" s="127"/>
      <c r="H4" s="128"/>
    </row>
    <row r="5" spans="1:8" ht="21.75" customHeight="1">
      <c r="A5" s="125"/>
      <c r="B5" s="129" t="s">
        <v>2</v>
      </c>
      <c r="C5" s="129" t="s">
        <v>3</v>
      </c>
      <c r="D5" s="129"/>
      <c r="E5" s="129"/>
      <c r="F5" s="131" t="s">
        <v>110</v>
      </c>
      <c r="G5" s="131"/>
      <c r="H5" s="132"/>
    </row>
    <row r="6" spans="1:8" ht="21.75" customHeight="1" thickBot="1">
      <c r="A6" s="126"/>
      <c r="B6" s="130"/>
      <c r="C6" s="42" t="s">
        <v>87</v>
      </c>
      <c r="D6" s="69" t="s">
        <v>5</v>
      </c>
      <c r="E6" s="69" t="s">
        <v>6</v>
      </c>
      <c r="F6" s="42" t="s">
        <v>87</v>
      </c>
      <c r="G6" s="42" t="s">
        <v>112</v>
      </c>
      <c r="H6" s="70" t="s">
        <v>113</v>
      </c>
    </row>
    <row r="7" spans="1:8" ht="31.5" customHeight="1">
      <c r="A7" s="27" t="s">
        <v>7</v>
      </c>
      <c r="B7" s="19">
        <v>11721</v>
      </c>
      <c r="C7" s="19">
        <f>D7+E7</f>
        <v>989399</v>
      </c>
      <c r="D7" s="19">
        <v>335902</v>
      </c>
      <c r="E7" s="19">
        <v>653497</v>
      </c>
      <c r="F7" s="28">
        <f>G7+H7</f>
        <v>100</v>
      </c>
      <c r="G7" s="28">
        <f aca="true" t="shared" si="0" ref="G7:G15">D7/C7*100</f>
        <v>33.950105063781145</v>
      </c>
      <c r="H7" s="28">
        <f aca="true" t="shared" si="1" ref="H7:H15">E7/C7*100</f>
        <v>66.04989493621886</v>
      </c>
    </row>
    <row r="8" spans="1:8" ht="39" customHeight="1">
      <c r="A8" s="15" t="s">
        <v>48</v>
      </c>
      <c r="B8" s="20">
        <v>4221</v>
      </c>
      <c r="C8" s="20">
        <f>D8+E8</f>
        <v>174895</v>
      </c>
      <c r="D8" s="20">
        <v>58487</v>
      </c>
      <c r="E8" s="20">
        <v>116408</v>
      </c>
      <c r="F8" s="24">
        <f>G8+H8</f>
        <v>100</v>
      </c>
      <c r="G8" s="24">
        <f t="shared" si="0"/>
        <v>33.44120758169187</v>
      </c>
      <c r="H8" s="24">
        <f t="shared" si="1"/>
        <v>66.55879241830813</v>
      </c>
    </row>
    <row r="9" spans="1:8" ht="39" customHeight="1">
      <c r="A9" s="16" t="s">
        <v>49</v>
      </c>
      <c r="B9" s="20">
        <v>1783</v>
      </c>
      <c r="C9" s="20">
        <f aca="true" t="shared" si="2" ref="C9:C14">D9+E9</f>
        <v>76813</v>
      </c>
      <c r="D9" s="20">
        <v>33118</v>
      </c>
      <c r="E9" s="20">
        <v>43695</v>
      </c>
      <c r="F9" s="24">
        <f aca="true" t="shared" si="3" ref="F9:F16">G9+H9</f>
        <v>100</v>
      </c>
      <c r="G9" s="24">
        <f t="shared" si="0"/>
        <v>43.11509770481559</v>
      </c>
      <c r="H9" s="24">
        <f t="shared" si="1"/>
        <v>56.88490229518442</v>
      </c>
    </row>
    <row r="10" spans="1:8" ht="39" customHeight="1">
      <c r="A10" s="15" t="s">
        <v>79</v>
      </c>
      <c r="B10" s="20">
        <v>799</v>
      </c>
      <c r="C10" s="20">
        <f t="shared" si="2"/>
        <v>32220</v>
      </c>
      <c r="D10" s="20">
        <v>11011</v>
      </c>
      <c r="E10" s="20">
        <v>21209</v>
      </c>
      <c r="F10" s="24">
        <f t="shared" si="3"/>
        <v>100</v>
      </c>
      <c r="G10" s="24">
        <f t="shared" si="0"/>
        <v>34.17442582247052</v>
      </c>
      <c r="H10" s="24">
        <f t="shared" si="1"/>
        <v>65.82557417752949</v>
      </c>
    </row>
    <row r="11" spans="1:8" ht="39" customHeight="1">
      <c r="A11" s="15" t="s">
        <v>76</v>
      </c>
      <c r="B11" s="20">
        <v>2171</v>
      </c>
      <c r="C11" s="20">
        <f t="shared" si="2"/>
        <v>150056</v>
      </c>
      <c r="D11" s="20">
        <v>70126</v>
      </c>
      <c r="E11" s="20">
        <v>79930</v>
      </c>
      <c r="F11" s="24">
        <f t="shared" si="3"/>
        <v>100</v>
      </c>
      <c r="G11" s="24">
        <f t="shared" si="0"/>
        <v>46.73321959801674</v>
      </c>
      <c r="H11" s="24">
        <f t="shared" si="1"/>
        <v>53.26678040198326</v>
      </c>
    </row>
    <row r="12" spans="1:8" ht="39" customHeight="1">
      <c r="A12" s="15" t="s">
        <v>78</v>
      </c>
      <c r="B12" s="20">
        <v>1014</v>
      </c>
      <c r="C12" s="20">
        <f t="shared" si="2"/>
        <v>55671</v>
      </c>
      <c r="D12" s="20">
        <v>22790</v>
      </c>
      <c r="E12" s="20">
        <v>32881</v>
      </c>
      <c r="F12" s="24">
        <f t="shared" si="3"/>
        <v>100</v>
      </c>
      <c r="G12" s="24">
        <f t="shared" si="0"/>
        <v>40.936933053115624</v>
      </c>
      <c r="H12" s="24">
        <f t="shared" si="1"/>
        <v>59.063066946884376</v>
      </c>
    </row>
    <row r="13" spans="1:8" ht="39" customHeight="1">
      <c r="A13" s="15" t="s">
        <v>53</v>
      </c>
      <c r="B13" s="20">
        <v>234</v>
      </c>
      <c r="C13" s="20">
        <f t="shared" si="2"/>
        <v>111675</v>
      </c>
      <c r="D13" s="20">
        <v>53444</v>
      </c>
      <c r="E13" s="20">
        <v>58231</v>
      </c>
      <c r="F13" s="25">
        <f t="shared" si="3"/>
        <v>100</v>
      </c>
      <c r="G13" s="25">
        <f t="shared" si="0"/>
        <v>47.856727109917166</v>
      </c>
      <c r="H13" s="25">
        <f t="shared" si="1"/>
        <v>52.14327289008283</v>
      </c>
    </row>
    <row r="14" spans="1:8" ht="39" customHeight="1">
      <c r="A14" s="15" t="s">
        <v>77</v>
      </c>
      <c r="B14" s="20">
        <v>1205</v>
      </c>
      <c r="C14" s="20">
        <f t="shared" si="2"/>
        <v>33311</v>
      </c>
      <c r="D14" s="20">
        <v>5029</v>
      </c>
      <c r="E14" s="20">
        <v>28282</v>
      </c>
      <c r="F14" s="25">
        <f t="shared" si="3"/>
        <v>100</v>
      </c>
      <c r="G14" s="25">
        <f t="shared" si="0"/>
        <v>15.097115067094954</v>
      </c>
      <c r="H14" s="25">
        <f t="shared" si="1"/>
        <v>84.90288493290504</v>
      </c>
    </row>
    <row r="15" spans="1:8" ht="39" customHeight="1">
      <c r="A15" s="15" t="s">
        <v>131</v>
      </c>
      <c r="B15" s="20">
        <v>292</v>
      </c>
      <c r="C15" s="20">
        <f>D15+E15</f>
        <v>354635</v>
      </c>
      <c r="D15" s="20">
        <v>81883</v>
      </c>
      <c r="E15" s="20">
        <v>272752</v>
      </c>
      <c r="F15" s="25">
        <f t="shared" si="3"/>
        <v>100</v>
      </c>
      <c r="G15" s="25">
        <f t="shared" si="0"/>
        <v>23.089373581287802</v>
      </c>
      <c r="H15" s="25">
        <f t="shared" si="1"/>
        <v>76.9106264187122</v>
      </c>
    </row>
    <row r="16" spans="1:8" ht="39" customHeight="1">
      <c r="A16" s="15" t="s">
        <v>129</v>
      </c>
      <c r="B16" s="20">
        <v>2</v>
      </c>
      <c r="C16" s="20">
        <f>D16+E16</f>
        <v>123</v>
      </c>
      <c r="D16" s="20">
        <v>14</v>
      </c>
      <c r="E16" s="20">
        <v>109</v>
      </c>
      <c r="F16" s="25">
        <f t="shared" si="3"/>
        <v>100</v>
      </c>
      <c r="G16" s="25">
        <f>D16/C16*100</f>
        <v>11.38211382113821</v>
      </c>
      <c r="H16" s="25">
        <f>E16/C16*100</f>
        <v>88.6178861788618</v>
      </c>
    </row>
    <row r="17" spans="1:8" ht="37.5" customHeight="1">
      <c r="A17" s="16" t="s">
        <v>130</v>
      </c>
      <c r="B17" s="20"/>
      <c r="C17" s="20"/>
      <c r="D17" s="20"/>
      <c r="E17" s="20"/>
      <c r="F17" s="25"/>
      <c r="G17" s="25"/>
      <c r="H17" s="25"/>
    </row>
    <row r="18" spans="1:8" ht="26.25" customHeight="1">
      <c r="A18" s="17" t="s">
        <v>25</v>
      </c>
      <c r="B18" s="21"/>
      <c r="C18" s="20">
        <f>D18+E18</f>
        <v>1503</v>
      </c>
      <c r="D18" s="20">
        <v>899</v>
      </c>
      <c r="E18" s="20">
        <v>604</v>
      </c>
      <c r="F18" s="25">
        <f>G18+H18</f>
        <v>100</v>
      </c>
      <c r="G18" s="25">
        <f>D18/C18*100</f>
        <v>59.81370592149035</v>
      </c>
      <c r="H18" s="25">
        <f>E18/C18*100</f>
        <v>40.18629407850965</v>
      </c>
    </row>
    <row r="19" spans="1:8" ht="26.25" customHeight="1">
      <c r="A19" s="17" t="s">
        <v>26</v>
      </c>
      <c r="B19" s="21"/>
      <c r="C19" s="20">
        <f>D19+E19</f>
        <v>2473</v>
      </c>
      <c r="D19" s="20">
        <v>758</v>
      </c>
      <c r="E19" s="20">
        <v>1715</v>
      </c>
      <c r="F19" s="25">
        <f>G19+H19</f>
        <v>100</v>
      </c>
      <c r="G19" s="25">
        <f>D19/C19*100</f>
        <v>30.651031136271733</v>
      </c>
      <c r="H19" s="25">
        <f>E19/C19*100</f>
        <v>69.34896886372826</v>
      </c>
    </row>
    <row r="20" spans="1:8" ht="26.25" customHeight="1">
      <c r="A20" s="17" t="s">
        <v>20</v>
      </c>
      <c r="B20" s="21"/>
      <c r="C20" s="20">
        <f>D20+E20</f>
        <v>1463</v>
      </c>
      <c r="D20" s="20">
        <v>348</v>
      </c>
      <c r="E20" s="20">
        <v>1115</v>
      </c>
      <c r="F20" s="25">
        <f>G20+H20</f>
        <v>100.00000000000001</v>
      </c>
      <c r="G20" s="25">
        <f>D20/C20*100</f>
        <v>23.78673957621326</v>
      </c>
      <c r="H20" s="25">
        <f>E20/C20*100</f>
        <v>76.21326042378675</v>
      </c>
    </row>
    <row r="21" spans="1:8" ht="26.25" customHeight="1">
      <c r="A21" s="17" t="s">
        <v>21</v>
      </c>
      <c r="B21" s="21"/>
      <c r="C21" s="20">
        <f>D21+E21</f>
        <v>376</v>
      </c>
      <c r="D21" s="20">
        <v>146</v>
      </c>
      <c r="E21" s="20">
        <v>230</v>
      </c>
      <c r="F21" s="25">
        <f>G21+H21</f>
        <v>100</v>
      </c>
      <c r="G21" s="25">
        <f>D21/C21*100</f>
        <v>38.82978723404255</v>
      </c>
      <c r="H21" s="25">
        <f>E21/C21*100</f>
        <v>61.170212765957444</v>
      </c>
    </row>
    <row r="22" spans="1:8" ht="26.25" customHeight="1" thickBot="1">
      <c r="A22" s="29" t="s">
        <v>22</v>
      </c>
      <c r="B22" s="30"/>
      <c r="C22" s="89">
        <f>D22+E22</f>
        <v>3297</v>
      </c>
      <c r="D22" s="89">
        <v>1533</v>
      </c>
      <c r="E22" s="89">
        <v>1764</v>
      </c>
      <c r="F22" s="32">
        <f>G22+H22</f>
        <v>100</v>
      </c>
      <c r="G22" s="32">
        <f>D22/C22*100</f>
        <v>46.496815286624205</v>
      </c>
      <c r="H22" s="32">
        <f>E22/C22*100</f>
        <v>53.503184713375795</v>
      </c>
    </row>
    <row r="23" spans="1:8" ht="16.5">
      <c r="A23" s="33" t="s">
        <v>42</v>
      </c>
      <c r="B23" s="9"/>
      <c r="C23" s="9"/>
      <c r="D23" s="9"/>
      <c r="E23" s="9"/>
      <c r="F23" s="10"/>
      <c r="G23" s="10"/>
      <c r="H23" s="10"/>
    </row>
  </sheetData>
  <sheetProtection/>
  <mergeCells count="8">
    <mergeCell ref="A4:A6"/>
    <mergeCell ref="B4:H4"/>
    <mergeCell ref="B5:B6"/>
    <mergeCell ref="C5:E5"/>
    <mergeCell ref="F5:H5"/>
    <mergeCell ref="A1:H1"/>
    <mergeCell ref="A2:H2"/>
    <mergeCell ref="A3:H3"/>
  </mergeCells>
  <printOptions/>
  <pageMargins left="0.7" right="0.7" top="0.75" bottom="0.75" header="0.3" footer="0.3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1" max="1" width="37.50390625" style="0" customWidth="1"/>
    <col min="2" max="8" width="11.875" style="0" customWidth="1"/>
  </cols>
  <sheetData>
    <row r="1" spans="1:9" s="10" customFormat="1" ht="19.5" customHeight="1">
      <c r="A1" s="162" t="s">
        <v>30</v>
      </c>
      <c r="B1" s="163"/>
      <c r="C1" s="163"/>
      <c r="D1" s="163"/>
      <c r="E1" s="163"/>
      <c r="F1" s="164"/>
      <c r="G1" s="164"/>
      <c r="H1" s="164"/>
      <c r="I1" s="12"/>
    </row>
    <row r="2" spans="1:9" s="10" customFormat="1" ht="24" customHeight="1">
      <c r="A2" s="165" t="s">
        <v>133</v>
      </c>
      <c r="B2" s="166"/>
      <c r="C2" s="166"/>
      <c r="D2" s="166"/>
      <c r="E2" s="166"/>
      <c r="F2" s="167"/>
      <c r="G2" s="167"/>
      <c r="H2" s="167"/>
      <c r="I2" s="12"/>
    </row>
    <row r="3" spans="1:9" s="11" customFormat="1" ht="17.25" thickBot="1">
      <c r="A3" s="168" t="s">
        <v>80</v>
      </c>
      <c r="B3" s="169"/>
      <c r="C3" s="169"/>
      <c r="D3" s="169"/>
      <c r="E3" s="169"/>
      <c r="F3" s="170"/>
      <c r="G3" s="170"/>
      <c r="H3" s="170"/>
      <c r="I3" s="13"/>
    </row>
    <row r="4" spans="1:8" ht="21.75" customHeight="1">
      <c r="A4" s="124" t="s">
        <v>0</v>
      </c>
      <c r="B4" s="127" t="s">
        <v>1</v>
      </c>
      <c r="C4" s="127"/>
      <c r="D4" s="127"/>
      <c r="E4" s="127"/>
      <c r="F4" s="127"/>
      <c r="G4" s="127"/>
      <c r="H4" s="128"/>
    </row>
    <row r="5" spans="1:8" ht="21.75" customHeight="1">
      <c r="A5" s="125"/>
      <c r="B5" s="129" t="s">
        <v>2</v>
      </c>
      <c r="C5" s="129" t="s">
        <v>3</v>
      </c>
      <c r="D5" s="129"/>
      <c r="E5" s="129"/>
      <c r="F5" s="131" t="s">
        <v>110</v>
      </c>
      <c r="G5" s="131"/>
      <c r="H5" s="132"/>
    </row>
    <row r="6" spans="1:8" ht="21.75" customHeight="1" thickBot="1">
      <c r="A6" s="126"/>
      <c r="B6" s="130"/>
      <c r="C6" s="42" t="s">
        <v>87</v>
      </c>
      <c r="D6" s="90" t="s">
        <v>5</v>
      </c>
      <c r="E6" s="90" t="s">
        <v>6</v>
      </c>
      <c r="F6" s="42" t="s">
        <v>87</v>
      </c>
      <c r="G6" s="42" t="s">
        <v>112</v>
      </c>
      <c r="H6" s="70" t="s">
        <v>113</v>
      </c>
    </row>
    <row r="7" spans="1:8" ht="31.5" customHeight="1">
      <c r="A7" s="27" t="s">
        <v>7</v>
      </c>
      <c r="B7" s="19">
        <f>SUM(B8:B16)</f>
        <v>14859</v>
      </c>
      <c r="C7" s="19">
        <f>SUM(C8:C16)</f>
        <v>682371</v>
      </c>
      <c r="D7" s="19">
        <f>SUM(D8:D16)</f>
        <v>262980</v>
      </c>
      <c r="E7" s="19">
        <f>SUM(E8:E16)</f>
        <v>419391</v>
      </c>
      <c r="F7" s="28">
        <f>G7+H7</f>
        <v>100</v>
      </c>
      <c r="G7" s="28">
        <f aca="true" t="shared" si="0" ref="G7:G15">D7/C7*100</f>
        <v>38.53915245518934</v>
      </c>
      <c r="H7" s="28">
        <f aca="true" t="shared" si="1" ref="H7:H15">E7/C7*100</f>
        <v>61.46084754481067</v>
      </c>
    </row>
    <row r="8" spans="1:8" ht="39" customHeight="1">
      <c r="A8" s="15" t="s">
        <v>48</v>
      </c>
      <c r="B8" s="20">
        <v>4763</v>
      </c>
      <c r="C8" s="20">
        <f>D8+E8</f>
        <v>220343</v>
      </c>
      <c r="D8" s="20">
        <v>73610</v>
      </c>
      <c r="E8" s="20">
        <v>146733</v>
      </c>
      <c r="F8" s="24">
        <f>G8+H8</f>
        <v>100.00000000000001</v>
      </c>
      <c r="G8" s="24">
        <f t="shared" si="0"/>
        <v>33.407006349191946</v>
      </c>
      <c r="H8" s="24">
        <f t="shared" si="1"/>
        <v>66.59299365080807</v>
      </c>
    </row>
    <row r="9" spans="1:8" ht="39" customHeight="1">
      <c r="A9" s="16" t="s">
        <v>49</v>
      </c>
      <c r="B9" s="20">
        <v>1831</v>
      </c>
      <c r="C9" s="20">
        <f aca="true" t="shared" si="2" ref="C9:C14">D9+E9</f>
        <v>84292</v>
      </c>
      <c r="D9" s="20">
        <v>32854</v>
      </c>
      <c r="E9" s="20">
        <v>51438</v>
      </c>
      <c r="F9" s="24">
        <f aca="true" t="shared" si="3" ref="F9:F16">G9+H9</f>
        <v>100</v>
      </c>
      <c r="G9" s="24">
        <f t="shared" si="0"/>
        <v>38.97641531817966</v>
      </c>
      <c r="H9" s="24">
        <f t="shared" si="1"/>
        <v>61.02358468182034</v>
      </c>
    </row>
    <row r="10" spans="1:8" ht="39" customHeight="1">
      <c r="A10" s="15" t="s">
        <v>79</v>
      </c>
      <c r="B10" s="20">
        <v>791</v>
      </c>
      <c r="C10" s="20">
        <f t="shared" si="2"/>
        <v>32160</v>
      </c>
      <c r="D10" s="20">
        <v>11988</v>
      </c>
      <c r="E10" s="20">
        <v>20172</v>
      </c>
      <c r="F10" s="24">
        <f t="shared" si="3"/>
        <v>100</v>
      </c>
      <c r="G10" s="24">
        <f t="shared" si="0"/>
        <v>37.276119402985074</v>
      </c>
      <c r="H10" s="24">
        <f t="shared" si="1"/>
        <v>62.723880597014926</v>
      </c>
    </row>
    <row r="11" spans="1:8" ht="39" customHeight="1">
      <c r="A11" s="15" t="s">
        <v>76</v>
      </c>
      <c r="B11" s="20">
        <v>3388</v>
      </c>
      <c r="C11" s="20">
        <f t="shared" si="2"/>
        <v>99800</v>
      </c>
      <c r="D11" s="20">
        <v>47553</v>
      </c>
      <c r="E11" s="20">
        <v>52247</v>
      </c>
      <c r="F11" s="24">
        <f t="shared" si="3"/>
        <v>100</v>
      </c>
      <c r="G11" s="24">
        <f t="shared" si="0"/>
        <v>47.64829659318637</v>
      </c>
      <c r="H11" s="24">
        <f t="shared" si="1"/>
        <v>52.351703406813634</v>
      </c>
    </row>
    <row r="12" spans="1:8" ht="39" customHeight="1">
      <c r="A12" s="15" t="s">
        <v>78</v>
      </c>
      <c r="B12" s="20">
        <v>1359</v>
      </c>
      <c r="C12" s="20">
        <f t="shared" si="2"/>
        <v>50110</v>
      </c>
      <c r="D12" s="20">
        <v>18523</v>
      </c>
      <c r="E12" s="20">
        <v>31587</v>
      </c>
      <c r="F12" s="24">
        <f t="shared" si="3"/>
        <v>100</v>
      </c>
      <c r="G12" s="24">
        <f t="shared" si="0"/>
        <v>36.96467770904011</v>
      </c>
      <c r="H12" s="24">
        <f t="shared" si="1"/>
        <v>63.03532229095988</v>
      </c>
    </row>
    <row r="13" spans="1:8" ht="39" customHeight="1">
      <c r="A13" s="15" t="s">
        <v>53</v>
      </c>
      <c r="B13" s="20">
        <v>665</v>
      </c>
      <c r="C13" s="20">
        <f t="shared" si="2"/>
        <v>100984</v>
      </c>
      <c r="D13" s="20">
        <v>47639</v>
      </c>
      <c r="E13" s="20">
        <v>53345</v>
      </c>
      <c r="F13" s="25">
        <f t="shared" si="3"/>
        <v>100</v>
      </c>
      <c r="G13" s="25">
        <f t="shared" si="0"/>
        <v>47.17479996831181</v>
      </c>
      <c r="H13" s="25">
        <f t="shared" si="1"/>
        <v>52.82520003168819</v>
      </c>
    </row>
    <row r="14" spans="1:8" ht="39" customHeight="1">
      <c r="A14" s="15" t="s">
        <v>77</v>
      </c>
      <c r="B14" s="20">
        <v>1219</v>
      </c>
      <c r="C14" s="20">
        <f t="shared" si="2"/>
        <v>35490</v>
      </c>
      <c r="D14" s="20">
        <v>5538</v>
      </c>
      <c r="E14" s="20">
        <v>29952</v>
      </c>
      <c r="F14" s="25">
        <f t="shared" si="3"/>
        <v>100</v>
      </c>
      <c r="G14" s="25">
        <f t="shared" si="0"/>
        <v>15.604395604395604</v>
      </c>
      <c r="H14" s="25">
        <f t="shared" si="1"/>
        <v>84.3956043956044</v>
      </c>
    </row>
    <row r="15" spans="1:8" ht="39" customHeight="1">
      <c r="A15" s="15" t="s">
        <v>131</v>
      </c>
      <c r="B15" s="20">
        <v>839</v>
      </c>
      <c r="C15" s="20">
        <f>D15+E15</f>
        <v>58824</v>
      </c>
      <c r="D15" s="20">
        <v>25193</v>
      </c>
      <c r="E15" s="20">
        <v>33631</v>
      </c>
      <c r="F15" s="25">
        <f t="shared" si="3"/>
        <v>100</v>
      </c>
      <c r="G15" s="25">
        <f t="shared" si="0"/>
        <v>42.827757377940976</v>
      </c>
      <c r="H15" s="25">
        <f t="shared" si="1"/>
        <v>57.172242622059024</v>
      </c>
    </row>
    <row r="16" spans="1:8" ht="39" customHeight="1">
      <c r="A16" s="15" t="s">
        <v>134</v>
      </c>
      <c r="B16" s="20">
        <v>4</v>
      </c>
      <c r="C16" s="20">
        <f>D16+E16</f>
        <v>368</v>
      </c>
      <c r="D16" s="20">
        <v>82</v>
      </c>
      <c r="E16" s="20">
        <v>286</v>
      </c>
      <c r="F16" s="25">
        <f t="shared" si="3"/>
        <v>100</v>
      </c>
      <c r="G16" s="25">
        <f>D16/C16*100</f>
        <v>22.282608695652172</v>
      </c>
      <c r="H16" s="25">
        <f>E16/C16*100</f>
        <v>77.71739130434783</v>
      </c>
    </row>
    <row r="17" spans="1:8" ht="37.5" customHeight="1">
      <c r="A17" s="16" t="s">
        <v>130</v>
      </c>
      <c r="B17" s="20"/>
      <c r="C17" s="20"/>
      <c r="D17" s="20"/>
      <c r="E17" s="20"/>
      <c r="F17" s="25"/>
      <c r="G17" s="25"/>
      <c r="H17" s="25"/>
    </row>
    <row r="18" spans="1:8" ht="26.25" customHeight="1">
      <c r="A18" s="17" t="s">
        <v>25</v>
      </c>
      <c r="B18" s="21"/>
      <c r="C18" s="20">
        <f>D18+E18</f>
        <v>1054</v>
      </c>
      <c r="D18" s="20">
        <v>555</v>
      </c>
      <c r="E18" s="20">
        <v>499</v>
      </c>
      <c r="F18" s="25">
        <f>G18+H18</f>
        <v>100</v>
      </c>
      <c r="G18" s="25">
        <f>D18/C18*100</f>
        <v>52.656546489563574</v>
      </c>
      <c r="H18" s="25">
        <f>E18/C18*100</f>
        <v>47.34345351043643</v>
      </c>
    </row>
    <row r="19" spans="1:8" ht="26.25" customHeight="1">
      <c r="A19" s="17" t="s">
        <v>26</v>
      </c>
      <c r="B19" s="21"/>
      <c r="C19" s="20">
        <f>D19+E19</f>
        <v>3798</v>
      </c>
      <c r="D19" s="20">
        <v>1256</v>
      </c>
      <c r="E19" s="20">
        <v>2542</v>
      </c>
      <c r="F19" s="25">
        <f>G19+H19</f>
        <v>100</v>
      </c>
      <c r="G19" s="25">
        <f>D19/C19*100</f>
        <v>33.07003686150606</v>
      </c>
      <c r="H19" s="25">
        <f>E19/C19*100</f>
        <v>66.92996313849395</v>
      </c>
    </row>
    <row r="20" spans="1:8" ht="26.25" customHeight="1">
      <c r="A20" s="17" t="s">
        <v>20</v>
      </c>
      <c r="B20" s="21"/>
      <c r="C20" s="20">
        <f>D20+E20</f>
        <v>1585</v>
      </c>
      <c r="D20" s="20">
        <v>357</v>
      </c>
      <c r="E20" s="20">
        <v>1228</v>
      </c>
      <c r="F20" s="25">
        <f>G20+H20</f>
        <v>100</v>
      </c>
      <c r="G20" s="25">
        <f>D20/C20*100</f>
        <v>22.52365930599369</v>
      </c>
      <c r="H20" s="25">
        <f>E20/C20*100</f>
        <v>77.47634069400631</v>
      </c>
    </row>
    <row r="21" spans="1:8" ht="26.25" customHeight="1">
      <c r="A21" s="17" t="s">
        <v>21</v>
      </c>
      <c r="B21" s="21"/>
      <c r="C21" s="20">
        <f>D21+E21</f>
        <v>399</v>
      </c>
      <c r="D21" s="20">
        <v>148</v>
      </c>
      <c r="E21" s="20">
        <v>251</v>
      </c>
      <c r="F21" s="25">
        <f>G21+H21</f>
        <v>100</v>
      </c>
      <c r="G21" s="25">
        <f>D21/C21*100</f>
        <v>37.092731829573935</v>
      </c>
      <c r="H21" s="25">
        <f>E21/C21*100</f>
        <v>62.907268170426065</v>
      </c>
    </row>
    <row r="22" spans="1:8" ht="26.25" customHeight="1" thickBot="1">
      <c r="A22" s="29" t="s">
        <v>22</v>
      </c>
      <c r="B22" s="30"/>
      <c r="C22" s="89">
        <f>D22+E22</f>
        <v>4476</v>
      </c>
      <c r="D22" s="89">
        <v>1766</v>
      </c>
      <c r="E22" s="89">
        <v>2710</v>
      </c>
      <c r="F22" s="32">
        <f>G22+H22</f>
        <v>100</v>
      </c>
      <c r="G22" s="32">
        <f>D22/C22*100</f>
        <v>39.454870420017876</v>
      </c>
      <c r="H22" s="32">
        <f>E22/C22*100</f>
        <v>60.545129579982124</v>
      </c>
    </row>
    <row r="23" spans="1:8" ht="16.5">
      <c r="A23" s="33" t="s">
        <v>42</v>
      </c>
      <c r="B23" s="9"/>
      <c r="C23" s="9"/>
      <c r="D23" s="9"/>
      <c r="E23" s="9"/>
      <c r="F23" s="10"/>
      <c r="G23" s="10"/>
      <c r="H23" s="10"/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/>
  <pageMargins left="0.7" right="0.7" top="0.75" bottom="0.75" header="0.3" footer="0.3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14" sqref="E14"/>
    </sheetView>
  </sheetViews>
  <sheetFormatPr defaultColWidth="9.00390625" defaultRowHeight="16.5"/>
  <cols>
    <col min="1" max="1" width="37.50390625" style="10" customWidth="1"/>
    <col min="2" max="2" width="12.375" style="9" customWidth="1"/>
    <col min="3" max="3" width="12.625" style="9" customWidth="1"/>
    <col min="4" max="4" width="11.125" style="9" customWidth="1"/>
    <col min="5" max="5" width="10.125" style="9" customWidth="1"/>
    <col min="6" max="6" width="9.50390625" style="10" customWidth="1"/>
    <col min="7" max="7" width="8.875" style="10" customWidth="1"/>
    <col min="8" max="8" width="9.00390625" style="10" customWidth="1"/>
    <col min="9" max="16384" width="9.00390625" style="1" customWidth="1"/>
  </cols>
  <sheetData>
    <row r="1" spans="1:8" ht="19.5">
      <c r="A1" s="115" t="s">
        <v>30</v>
      </c>
      <c r="B1" s="116"/>
      <c r="C1" s="116"/>
      <c r="D1" s="116"/>
      <c r="E1" s="116"/>
      <c r="F1" s="117"/>
      <c r="G1" s="117"/>
      <c r="H1" s="117"/>
    </row>
    <row r="2" spans="1:8" ht="18" customHeight="1">
      <c r="A2" s="118" t="s">
        <v>81</v>
      </c>
      <c r="B2" s="119"/>
      <c r="C2" s="119"/>
      <c r="D2" s="119"/>
      <c r="E2" s="119"/>
      <c r="F2" s="120"/>
      <c r="G2" s="120"/>
      <c r="H2" s="120"/>
    </row>
    <row r="3" spans="1:8" s="3" customFormat="1" ht="18" customHeight="1" thickBot="1">
      <c r="A3" s="121" t="s">
        <v>80</v>
      </c>
      <c r="B3" s="122"/>
      <c r="C3" s="122"/>
      <c r="D3" s="122"/>
      <c r="E3" s="122"/>
      <c r="F3" s="123"/>
      <c r="G3" s="123"/>
      <c r="H3" s="123"/>
    </row>
    <row r="4" spans="1:11" ht="34.5" customHeight="1">
      <c r="A4" s="124" t="s">
        <v>0</v>
      </c>
      <c r="B4" s="127" t="s">
        <v>1</v>
      </c>
      <c r="C4" s="127"/>
      <c r="D4" s="127"/>
      <c r="E4" s="127"/>
      <c r="F4" s="127"/>
      <c r="G4" s="127"/>
      <c r="H4" s="128"/>
      <c r="I4" s="64"/>
      <c r="J4" s="64"/>
      <c r="K4" s="64"/>
    </row>
    <row r="5" spans="1:11" ht="30.75" customHeight="1">
      <c r="A5" s="125"/>
      <c r="B5" s="129" t="s">
        <v>2</v>
      </c>
      <c r="C5" s="129" t="s">
        <v>3</v>
      </c>
      <c r="D5" s="129"/>
      <c r="E5" s="129"/>
      <c r="F5" s="131" t="s">
        <v>117</v>
      </c>
      <c r="G5" s="131"/>
      <c r="H5" s="132"/>
      <c r="I5" s="64"/>
      <c r="J5" s="64"/>
      <c r="K5" s="64"/>
    </row>
    <row r="6" spans="1:11" ht="27.75" customHeight="1" thickBot="1">
      <c r="A6" s="126"/>
      <c r="B6" s="130"/>
      <c r="C6" s="42" t="s">
        <v>87</v>
      </c>
      <c r="D6" s="69" t="s">
        <v>5</v>
      </c>
      <c r="E6" s="69" t="s">
        <v>6</v>
      </c>
      <c r="F6" s="42" t="s">
        <v>87</v>
      </c>
      <c r="G6" s="42" t="s">
        <v>115</v>
      </c>
      <c r="H6" s="70" t="s">
        <v>116</v>
      </c>
      <c r="I6" s="64"/>
      <c r="J6" s="64"/>
      <c r="K6" s="64"/>
    </row>
    <row r="7" spans="1:11" ht="25.5" customHeight="1">
      <c r="A7" s="63" t="s">
        <v>7</v>
      </c>
      <c r="B7" s="19">
        <f>SUM(B8:B16)</f>
        <v>8759</v>
      </c>
      <c r="C7" s="19">
        <f>D7+E7</f>
        <v>1184846</v>
      </c>
      <c r="D7" s="19">
        <f>SUM(D8:D16)</f>
        <v>489474</v>
      </c>
      <c r="E7" s="19">
        <f>SUM(E8:E16)</f>
        <v>695372</v>
      </c>
      <c r="F7" s="28">
        <v>100</v>
      </c>
      <c r="G7" s="28" t="s">
        <v>31</v>
      </c>
      <c r="H7" s="28" t="s">
        <v>32</v>
      </c>
      <c r="I7" s="64"/>
      <c r="J7" s="64"/>
      <c r="K7" s="64"/>
    </row>
    <row r="8" spans="1:11" s="50" customFormat="1" ht="25.5" customHeight="1">
      <c r="A8" s="55" t="s">
        <v>33</v>
      </c>
      <c r="B8" s="20">
        <v>1960</v>
      </c>
      <c r="C8" s="20">
        <f aca="true" t="shared" si="0" ref="C8:C16">D8+E8</f>
        <v>824388</v>
      </c>
      <c r="D8" s="20">
        <v>360642</v>
      </c>
      <c r="E8" s="20">
        <v>463746</v>
      </c>
      <c r="F8" s="86">
        <v>100</v>
      </c>
      <c r="G8" s="86" t="s">
        <v>89</v>
      </c>
      <c r="H8" s="86" t="s">
        <v>90</v>
      </c>
      <c r="I8" s="60"/>
      <c r="J8" s="60"/>
      <c r="K8" s="60"/>
    </row>
    <row r="9" spans="1:11" s="50" customFormat="1" ht="25.5" customHeight="1">
      <c r="A9" s="56" t="s">
        <v>34</v>
      </c>
      <c r="B9" s="20">
        <v>927</v>
      </c>
      <c r="C9" s="20">
        <f t="shared" si="0"/>
        <v>48384</v>
      </c>
      <c r="D9" s="20">
        <v>17521</v>
      </c>
      <c r="E9" s="20">
        <v>30863</v>
      </c>
      <c r="F9" s="86">
        <v>100</v>
      </c>
      <c r="G9" s="86" t="s">
        <v>91</v>
      </c>
      <c r="H9" s="86" t="s">
        <v>92</v>
      </c>
      <c r="I9" s="60"/>
      <c r="J9" s="60"/>
      <c r="K9" s="60"/>
    </row>
    <row r="10" spans="1:11" s="50" customFormat="1" ht="25.5" customHeight="1">
      <c r="A10" s="55" t="s">
        <v>35</v>
      </c>
      <c r="B10" s="20">
        <v>937</v>
      </c>
      <c r="C10" s="20">
        <f t="shared" si="0"/>
        <v>72680</v>
      </c>
      <c r="D10" s="20">
        <v>33705</v>
      </c>
      <c r="E10" s="20">
        <v>38975</v>
      </c>
      <c r="F10" s="86">
        <v>100</v>
      </c>
      <c r="G10" s="86" t="s">
        <v>93</v>
      </c>
      <c r="H10" s="86" t="s">
        <v>94</v>
      </c>
      <c r="I10" s="60"/>
      <c r="J10" s="60"/>
      <c r="K10" s="60"/>
    </row>
    <row r="11" spans="1:11" s="50" customFormat="1" ht="25.5" customHeight="1">
      <c r="A11" s="55" t="s">
        <v>36</v>
      </c>
      <c r="B11" s="20">
        <v>903</v>
      </c>
      <c r="C11" s="20">
        <f t="shared" si="0"/>
        <v>118938</v>
      </c>
      <c r="D11" s="20">
        <v>40764</v>
      </c>
      <c r="E11" s="20">
        <v>78174</v>
      </c>
      <c r="F11" s="86">
        <v>100</v>
      </c>
      <c r="G11" s="86" t="s">
        <v>95</v>
      </c>
      <c r="H11" s="86" t="s">
        <v>96</v>
      </c>
      <c r="I11" s="60"/>
      <c r="J11" s="60"/>
      <c r="K11" s="60"/>
    </row>
    <row r="12" spans="1:11" s="50" customFormat="1" ht="25.5" customHeight="1">
      <c r="A12" s="55" t="s">
        <v>37</v>
      </c>
      <c r="B12" s="20">
        <v>1027</v>
      </c>
      <c r="C12" s="20">
        <f t="shared" si="0"/>
        <v>35529</v>
      </c>
      <c r="D12" s="20">
        <v>12451</v>
      </c>
      <c r="E12" s="20">
        <v>23078</v>
      </c>
      <c r="F12" s="86">
        <v>100</v>
      </c>
      <c r="G12" s="86" t="s">
        <v>97</v>
      </c>
      <c r="H12" s="86" t="s">
        <v>98</v>
      </c>
      <c r="I12" s="60"/>
      <c r="J12" s="60"/>
      <c r="K12" s="60"/>
    </row>
    <row r="13" spans="1:11" s="50" customFormat="1" ht="25.5" customHeight="1">
      <c r="A13" s="55" t="s">
        <v>38</v>
      </c>
      <c r="B13" s="20">
        <v>1577</v>
      </c>
      <c r="C13" s="20">
        <f t="shared" si="0"/>
        <v>21149</v>
      </c>
      <c r="D13" s="20">
        <v>3479</v>
      </c>
      <c r="E13" s="20">
        <v>17670</v>
      </c>
      <c r="F13" s="86">
        <v>100</v>
      </c>
      <c r="G13" s="86" t="s">
        <v>99</v>
      </c>
      <c r="H13" s="86" t="s">
        <v>100</v>
      </c>
      <c r="I13" s="60"/>
      <c r="J13" s="60"/>
      <c r="K13" s="60"/>
    </row>
    <row r="14" spans="1:11" s="50" customFormat="1" ht="25.5" customHeight="1">
      <c r="A14" s="55" t="s">
        <v>39</v>
      </c>
      <c r="B14" s="20">
        <v>823</v>
      </c>
      <c r="C14" s="20">
        <f t="shared" si="0"/>
        <v>33741</v>
      </c>
      <c r="D14" s="20">
        <v>9699</v>
      </c>
      <c r="E14" s="20">
        <v>24042</v>
      </c>
      <c r="F14" s="86">
        <v>100</v>
      </c>
      <c r="G14" s="86" t="s">
        <v>101</v>
      </c>
      <c r="H14" s="86" t="s">
        <v>102</v>
      </c>
      <c r="I14" s="60"/>
      <c r="J14" s="60"/>
      <c r="K14" s="60"/>
    </row>
    <row r="15" spans="1:11" s="50" customFormat="1" ht="25.5" customHeight="1">
      <c r="A15" s="55" t="s">
        <v>40</v>
      </c>
      <c r="B15" s="20">
        <v>39</v>
      </c>
      <c r="C15" s="20">
        <f t="shared" si="0"/>
        <v>19193</v>
      </c>
      <c r="D15" s="20">
        <v>8599</v>
      </c>
      <c r="E15" s="20">
        <v>10594</v>
      </c>
      <c r="F15" s="86">
        <v>100</v>
      </c>
      <c r="G15" s="86" t="s">
        <v>103</v>
      </c>
      <c r="H15" s="86" t="s">
        <v>104</v>
      </c>
      <c r="I15" s="60"/>
      <c r="J15" s="60"/>
      <c r="K15" s="60"/>
    </row>
    <row r="16" spans="1:11" s="50" customFormat="1" ht="33">
      <c r="A16" s="57" t="s">
        <v>43</v>
      </c>
      <c r="B16" s="20">
        <v>566</v>
      </c>
      <c r="C16" s="20">
        <f t="shared" si="0"/>
        <v>10844</v>
      </c>
      <c r="D16" s="20">
        <v>2614</v>
      </c>
      <c r="E16" s="20">
        <v>8230</v>
      </c>
      <c r="F16" s="86">
        <v>100</v>
      </c>
      <c r="G16" s="86" t="s">
        <v>105</v>
      </c>
      <c r="H16" s="86" t="s">
        <v>106</v>
      </c>
      <c r="I16" s="60"/>
      <c r="J16" s="60"/>
      <c r="K16" s="60"/>
    </row>
    <row r="17" spans="1:8" s="50" customFormat="1" ht="25.5" customHeight="1">
      <c r="A17" s="58" t="s">
        <v>25</v>
      </c>
      <c r="B17" s="21"/>
      <c r="C17" s="20">
        <f>D17+E17</f>
        <v>572</v>
      </c>
      <c r="D17" s="20">
        <v>376</v>
      </c>
      <c r="E17" s="20">
        <v>196</v>
      </c>
      <c r="F17" s="87">
        <v>100</v>
      </c>
      <c r="G17" s="87" t="s">
        <v>41</v>
      </c>
      <c r="H17" s="87" t="s">
        <v>107</v>
      </c>
    </row>
    <row r="18" spans="1:8" s="50" customFormat="1" ht="25.5" customHeight="1">
      <c r="A18" s="58" t="s">
        <v>26</v>
      </c>
      <c r="B18" s="21"/>
      <c r="C18" s="20">
        <f>D18+E18</f>
        <v>843</v>
      </c>
      <c r="D18" s="20">
        <v>354</v>
      </c>
      <c r="E18" s="20">
        <v>489</v>
      </c>
      <c r="F18" s="87">
        <v>100</v>
      </c>
      <c r="G18" s="87" t="s">
        <v>108</v>
      </c>
      <c r="H18" s="87" t="s">
        <v>109</v>
      </c>
    </row>
    <row r="19" spans="1:8" s="50" customFormat="1" ht="25.5" customHeight="1">
      <c r="A19" s="58" t="s">
        <v>20</v>
      </c>
      <c r="B19" s="21"/>
      <c r="C19" s="20">
        <v>1699</v>
      </c>
      <c r="D19" s="20" t="s">
        <v>29</v>
      </c>
      <c r="E19" s="20" t="s">
        <v>29</v>
      </c>
      <c r="F19" s="87">
        <v>100</v>
      </c>
      <c r="G19" s="87" t="s">
        <v>29</v>
      </c>
      <c r="H19" s="87" t="s">
        <v>29</v>
      </c>
    </row>
    <row r="20" spans="1:8" s="50" customFormat="1" ht="25.5" customHeight="1">
      <c r="A20" s="58" t="s">
        <v>21</v>
      </c>
      <c r="B20" s="21"/>
      <c r="C20" s="20">
        <v>1638</v>
      </c>
      <c r="D20" s="20" t="s">
        <v>29</v>
      </c>
      <c r="E20" s="20" t="s">
        <v>29</v>
      </c>
      <c r="F20" s="87">
        <v>100</v>
      </c>
      <c r="G20" s="87" t="s">
        <v>29</v>
      </c>
      <c r="H20" s="87" t="s">
        <v>29</v>
      </c>
    </row>
    <row r="21" spans="1:8" s="50" customFormat="1" ht="25.5" customHeight="1" thickBot="1">
      <c r="A21" s="59" t="s">
        <v>22</v>
      </c>
      <c r="B21" s="22"/>
      <c r="C21" s="23">
        <v>892</v>
      </c>
      <c r="D21" s="23" t="s">
        <v>29</v>
      </c>
      <c r="E21" s="23" t="s">
        <v>29</v>
      </c>
      <c r="F21" s="88">
        <v>100</v>
      </c>
      <c r="G21" s="88" t="s">
        <v>29</v>
      </c>
      <c r="H21" s="88" t="s">
        <v>29</v>
      </c>
    </row>
    <row r="22" spans="1:8" s="4" customFormat="1" ht="27.75" customHeight="1" thickTop="1">
      <c r="A22" s="8" t="s">
        <v>42</v>
      </c>
      <c r="B22" s="9"/>
      <c r="C22" s="9"/>
      <c r="D22" s="9"/>
      <c r="E22" s="9"/>
      <c r="F22" s="10"/>
      <c r="G22" s="10"/>
      <c r="H22" s="10"/>
    </row>
    <row r="23" spans="1:8" s="4" customFormat="1" ht="27.75" customHeight="1">
      <c r="A23" s="10"/>
      <c r="B23" s="9"/>
      <c r="C23" s="9"/>
      <c r="D23" s="9"/>
      <c r="E23" s="9"/>
      <c r="F23" s="10"/>
      <c r="G23" s="10"/>
      <c r="H23" s="10"/>
    </row>
    <row r="24" spans="1:8" s="4" customFormat="1" ht="27.75" customHeight="1">
      <c r="A24" s="10"/>
      <c r="B24" s="9"/>
      <c r="C24" s="9"/>
      <c r="D24" s="9"/>
      <c r="E24" s="9"/>
      <c r="F24" s="10"/>
      <c r="G24" s="10"/>
      <c r="H24" s="10"/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7" sqref="B7:H21"/>
    </sheetView>
  </sheetViews>
  <sheetFormatPr defaultColWidth="9.00390625" defaultRowHeight="16.5"/>
  <cols>
    <col min="1" max="1" width="35.875" style="10" customWidth="1"/>
    <col min="2" max="2" width="12.375" style="9" customWidth="1"/>
    <col min="3" max="3" width="12.625" style="9" customWidth="1"/>
    <col min="4" max="4" width="12.125" style="9" customWidth="1"/>
    <col min="5" max="5" width="11.50390625" style="9" customWidth="1"/>
    <col min="6" max="16384" width="9.00390625" style="10" customWidth="1"/>
  </cols>
  <sheetData>
    <row r="1" spans="1:8" ht="19.5">
      <c r="A1" s="115" t="s">
        <v>46</v>
      </c>
      <c r="B1" s="116"/>
      <c r="C1" s="116"/>
      <c r="D1" s="116"/>
      <c r="E1" s="116"/>
      <c r="F1" s="117"/>
      <c r="G1" s="117"/>
      <c r="H1" s="117"/>
    </row>
    <row r="2" spans="1:8" ht="18" customHeight="1">
      <c r="A2" s="118" t="s">
        <v>85</v>
      </c>
      <c r="B2" s="119"/>
      <c r="C2" s="119"/>
      <c r="D2" s="119"/>
      <c r="E2" s="119"/>
      <c r="F2" s="120"/>
      <c r="G2" s="120"/>
      <c r="H2" s="120"/>
    </row>
    <row r="3" spans="1:8" s="11" customFormat="1" ht="18" customHeight="1" thickBot="1">
      <c r="A3" s="121" t="s">
        <v>86</v>
      </c>
      <c r="B3" s="122"/>
      <c r="C3" s="122"/>
      <c r="D3" s="122"/>
      <c r="E3" s="122"/>
      <c r="F3" s="123"/>
      <c r="G3" s="123"/>
      <c r="H3" s="123"/>
    </row>
    <row r="4" spans="1:11" ht="29.25" customHeight="1">
      <c r="A4" s="133" t="s">
        <v>0</v>
      </c>
      <c r="B4" s="136" t="s">
        <v>1</v>
      </c>
      <c r="C4" s="136"/>
      <c r="D4" s="136"/>
      <c r="E4" s="136"/>
      <c r="F4" s="137"/>
      <c r="G4" s="137"/>
      <c r="H4" s="138"/>
      <c r="I4" s="12"/>
      <c r="J4" s="12"/>
      <c r="K4" s="12"/>
    </row>
    <row r="5" spans="1:11" ht="27" customHeight="1">
      <c r="A5" s="134"/>
      <c r="B5" s="139" t="s">
        <v>2</v>
      </c>
      <c r="C5" s="139" t="s">
        <v>3</v>
      </c>
      <c r="D5" s="139"/>
      <c r="E5" s="139"/>
      <c r="F5" s="141" t="s">
        <v>118</v>
      </c>
      <c r="G5" s="141"/>
      <c r="H5" s="142"/>
      <c r="I5" s="12"/>
      <c r="J5" s="12"/>
      <c r="K5" s="12"/>
    </row>
    <row r="6" spans="1:11" ht="27.75" customHeight="1" thickBot="1">
      <c r="A6" s="135"/>
      <c r="B6" s="140"/>
      <c r="C6" s="42" t="s">
        <v>111</v>
      </c>
      <c r="D6" s="65" t="s">
        <v>5</v>
      </c>
      <c r="E6" s="65" t="s">
        <v>6</v>
      </c>
      <c r="F6" s="74" t="s">
        <v>127</v>
      </c>
      <c r="G6" s="74" t="s">
        <v>120</v>
      </c>
      <c r="H6" s="75" t="s">
        <v>121</v>
      </c>
      <c r="I6" s="12"/>
      <c r="J6" s="12"/>
      <c r="K6" s="12"/>
    </row>
    <row r="7" spans="1:11" s="6" customFormat="1" ht="25.5" customHeight="1">
      <c r="A7" s="63" t="s">
        <v>7</v>
      </c>
      <c r="B7" s="19">
        <f>SUM(B8:B16)</f>
        <v>10564</v>
      </c>
      <c r="C7" s="19">
        <f>D7+E7</f>
        <v>1967979</v>
      </c>
      <c r="D7" s="19">
        <f>SUM(D8:D16)</f>
        <v>959036</v>
      </c>
      <c r="E7" s="19">
        <f>SUM(E8:E16)</f>
        <v>1008943</v>
      </c>
      <c r="F7" s="28">
        <v>100</v>
      </c>
      <c r="G7" s="28">
        <v>48.73</v>
      </c>
      <c r="H7" s="28">
        <v>51.27</v>
      </c>
      <c r="I7" s="14"/>
      <c r="J7" s="14"/>
      <c r="K7" s="14"/>
    </row>
    <row r="8" spans="1:11" s="50" customFormat="1" ht="25.5" customHeight="1">
      <c r="A8" s="55" t="s">
        <v>44</v>
      </c>
      <c r="B8" s="20">
        <v>3980</v>
      </c>
      <c r="C8" s="20">
        <f aca="true" t="shared" si="0" ref="C8:C15">D8+E8</f>
        <v>1619032</v>
      </c>
      <c r="D8" s="20">
        <v>831683</v>
      </c>
      <c r="E8" s="20">
        <v>787349</v>
      </c>
      <c r="F8" s="86">
        <v>100</v>
      </c>
      <c r="G8" s="86">
        <v>51.37</v>
      </c>
      <c r="H8" s="86">
        <v>48.63</v>
      </c>
      <c r="I8" s="60"/>
      <c r="J8" s="60"/>
      <c r="K8" s="60"/>
    </row>
    <row r="9" spans="1:11" s="50" customFormat="1" ht="25.5" customHeight="1">
      <c r="A9" s="56" t="s">
        <v>34</v>
      </c>
      <c r="B9" s="20">
        <v>1205</v>
      </c>
      <c r="C9" s="20">
        <f t="shared" si="0"/>
        <v>89659</v>
      </c>
      <c r="D9" s="20">
        <v>31257</v>
      </c>
      <c r="E9" s="20">
        <v>58402</v>
      </c>
      <c r="F9" s="86">
        <v>100</v>
      </c>
      <c r="G9" s="86">
        <v>34.86</v>
      </c>
      <c r="H9" s="86">
        <v>65.14</v>
      </c>
      <c r="I9" s="60"/>
      <c r="J9" s="60"/>
      <c r="K9" s="60"/>
    </row>
    <row r="10" spans="1:11" s="50" customFormat="1" ht="25.5" customHeight="1">
      <c r="A10" s="55" t="s">
        <v>35</v>
      </c>
      <c r="B10" s="20">
        <v>730</v>
      </c>
      <c r="C10" s="20">
        <f t="shared" si="0"/>
        <v>69316</v>
      </c>
      <c r="D10" s="20">
        <v>35320</v>
      </c>
      <c r="E10" s="20">
        <v>33996</v>
      </c>
      <c r="F10" s="86">
        <v>100</v>
      </c>
      <c r="G10" s="86">
        <v>50.96</v>
      </c>
      <c r="H10" s="86">
        <v>49.04</v>
      </c>
      <c r="I10" s="60"/>
      <c r="J10" s="60"/>
      <c r="K10" s="60"/>
    </row>
    <row r="11" spans="1:11" s="50" customFormat="1" ht="25.5" customHeight="1">
      <c r="A11" s="55" t="s">
        <v>36</v>
      </c>
      <c r="B11" s="20">
        <v>908</v>
      </c>
      <c r="C11" s="20">
        <f t="shared" si="0"/>
        <v>44452</v>
      </c>
      <c r="D11" s="20">
        <v>16635</v>
      </c>
      <c r="E11" s="20">
        <v>27817</v>
      </c>
      <c r="F11" s="86">
        <v>100</v>
      </c>
      <c r="G11" s="86">
        <v>37.42</v>
      </c>
      <c r="H11" s="86">
        <v>62.58</v>
      </c>
      <c r="I11" s="60"/>
      <c r="J11" s="60"/>
      <c r="K11" s="60"/>
    </row>
    <row r="12" spans="1:11" s="50" customFormat="1" ht="25.5" customHeight="1">
      <c r="A12" s="55" t="s">
        <v>37</v>
      </c>
      <c r="B12" s="20">
        <v>1552</v>
      </c>
      <c r="C12" s="20">
        <f t="shared" si="0"/>
        <v>49316</v>
      </c>
      <c r="D12" s="20">
        <v>17282</v>
      </c>
      <c r="E12" s="20">
        <v>32034</v>
      </c>
      <c r="F12" s="86">
        <v>100</v>
      </c>
      <c r="G12" s="86">
        <v>35.04</v>
      </c>
      <c r="H12" s="86">
        <v>64.96</v>
      </c>
      <c r="I12" s="60"/>
      <c r="J12" s="60"/>
      <c r="K12" s="60"/>
    </row>
    <row r="13" spans="1:11" s="50" customFormat="1" ht="25.5" customHeight="1">
      <c r="A13" s="55" t="s">
        <v>38</v>
      </c>
      <c r="B13" s="20">
        <v>1269</v>
      </c>
      <c r="C13" s="20">
        <f t="shared" si="0"/>
        <v>42756</v>
      </c>
      <c r="D13" s="20">
        <v>10903</v>
      </c>
      <c r="E13" s="20">
        <v>31853</v>
      </c>
      <c r="F13" s="86">
        <v>100</v>
      </c>
      <c r="G13" s="86">
        <f>D13/C13*100</f>
        <v>25.500514547665826</v>
      </c>
      <c r="H13" s="86">
        <f>E13/C13*100</f>
        <v>74.49948545233418</v>
      </c>
      <c r="I13" s="60"/>
      <c r="J13" s="60"/>
      <c r="K13" s="60"/>
    </row>
    <row r="14" spans="1:11" s="50" customFormat="1" ht="25.5" customHeight="1">
      <c r="A14" s="55" t="s">
        <v>39</v>
      </c>
      <c r="B14" s="20">
        <v>821</v>
      </c>
      <c r="C14" s="20">
        <f t="shared" si="0"/>
        <v>29490</v>
      </c>
      <c r="D14" s="20">
        <v>7962</v>
      </c>
      <c r="E14" s="20">
        <v>21528</v>
      </c>
      <c r="F14" s="86">
        <v>100</v>
      </c>
      <c r="G14" s="86">
        <f>D14/C14*100</f>
        <v>26.998982706002035</v>
      </c>
      <c r="H14" s="86">
        <f>E14/C14*100</f>
        <v>73.00101729399796</v>
      </c>
      <c r="I14" s="60"/>
      <c r="J14" s="60"/>
      <c r="K14" s="60"/>
    </row>
    <row r="15" spans="1:11" s="50" customFormat="1" ht="25.5" customHeight="1">
      <c r="A15" s="55" t="s">
        <v>40</v>
      </c>
      <c r="B15" s="20">
        <v>99</v>
      </c>
      <c r="C15" s="20">
        <f t="shared" si="0"/>
        <v>23958</v>
      </c>
      <c r="D15" s="20">
        <v>7994</v>
      </c>
      <c r="E15" s="20">
        <v>15964</v>
      </c>
      <c r="F15" s="86">
        <v>100</v>
      </c>
      <c r="G15" s="86">
        <v>33.37</v>
      </c>
      <c r="H15" s="86">
        <v>66.63</v>
      </c>
      <c r="I15" s="60"/>
      <c r="J15" s="60"/>
      <c r="K15" s="60"/>
    </row>
    <row r="16" spans="1:11" s="50" customFormat="1" ht="25.5" customHeight="1">
      <c r="A16" s="57" t="s">
        <v>45</v>
      </c>
      <c r="B16" s="20"/>
      <c r="C16" s="20"/>
      <c r="D16" s="20"/>
      <c r="E16" s="20"/>
      <c r="F16" s="86"/>
      <c r="G16" s="86"/>
      <c r="H16" s="86"/>
      <c r="I16" s="60"/>
      <c r="J16" s="60"/>
      <c r="K16" s="60"/>
    </row>
    <row r="17" spans="1:8" s="50" customFormat="1" ht="25.5" customHeight="1">
      <c r="A17" s="58" t="s">
        <v>25</v>
      </c>
      <c r="B17" s="21"/>
      <c r="C17" s="20">
        <f>D17+E17</f>
        <v>550</v>
      </c>
      <c r="D17" s="20">
        <v>353</v>
      </c>
      <c r="E17" s="20">
        <v>197</v>
      </c>
      <c r="F17" s="87">
        <v>100</v>
      </c>
      <c r="G17" s="87">
        <v>64.18</v>
      </c>
      <c r="H17" s="87">
        <v>35.82</v>
      </c>
    </row>
    <row r="18" spans="1:8" s="50" customFormat="1" ht="25.5" customHeight="1">
      <c r="A18" s="58" t="s">
        <v>26</v>
      </c>
      <c r="B18" s="21"/>
      <c r="C18" s="20">
        <f>D18+E18</f>
        <v>1035</v>
      </c>
      <c r="D18" s="20">
        <v>427</v>
      </c>
      <c r="E18" s="20">
        <v>608</v>
      </c>
      <c r="F18" s="87">
        <v>100</v>
      </c>
      <c r="G18" s="87">
        <v>41.26</v>
      </c>
      <c r="H18" s="87">
        <v>58.74</v>
      </c>
    </row>
    <row r="19" spans="1:8" s="50" customFormat="1" ht="25.5" customHeight="1">
      <c r="A19" s="58" t="s">
        <v>20</v>
      </c>
      <c r="B19" s="21"/>
      <c r="C19" s="20">
        <v>3034</v>
      </c>
      <c r="D19" s="20" t="s">
        <v>29</v>
      </c>
      <c r="E19" s="20" t="s">
        <v>29</v>
      </c>
      <c r="F19" s="87">
        <v>100</v>
      </c>
      <c r="G19" s="87" t="s">
        <v>29</v>
      </c>
      <c r="H19" s="87" t="s">
        <v>29</v>
      </c>
    </row>
    <row r="20" spans="1:8" s="50" customFormat="1" ht="25.5" customHeight="1">
      <c r="A20" s="58" t="s">
        <v>21</v>
      </c>
      <c r="B20" s="21"/>
      <c r="C20" s="20">
        <v>2981</v>
      </c>
      <c r="D20" s="20" t="s">
        <v>29</v>
      </c>
      <c r="E20" s="20" t="s">
        <v>29</v>
      </c>
      <c r="F20" s="87">
        <v>100</v>
      </c>
      <c r="G20" s="87" t="s">
        <v>29</v>
      </c>
      <c r="H20" s="87" t="s">
        <v>29</v>
      </c>
    </row>
    <row r="21" spans="1:8" s="50" customFormat="1" ht="25.5" customHeight="1" thickBot="1">
      <c r="A21" s="59" t="s">
        <v>22</v>
      </c>
      <c r="B21" s="22"/>
      <c r="C21" s="23">
        <v>1354</v>
      </c>
      <c r="D21" s="23" t="s">
        <v>29</v>
      </c>
      <c r="E21" s="23" t="s">
        <v>29</v>
      </c>
      <c r="F21" s="88">
        <v>100</v>
      </c>
      <c r="G21" s="88" t="s">
        <v>29</v>
      </c>
      <c r="H21" s="88" t="s">
        <v>29</v>
      </c>
    </row>
    <row r="22" ht="17.25" thickTop="1">
      <c r="A22" s="8" t="s">
        <v>42</v>
      </c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35.875" style="10" customWidth="1"/>
    <col min="2" max="2" width="12.375" style="9" customWidth="1"/>
    <col min="3" max="3" width="12.625" style="9" customWidth="1"/>
    <col min="4" max="4" width="12.125" style="9" customWidth="1"/>
    <col min="5" max="5" width="11.50390625" style="9" customWidth="1"/>
    <col min="6" max="6" width="9.125" style="10" bestFit="1" customWidth="1"/>
    <col min="7" max="16384" width="9.00390625" style="10" customWidth="1"/>
  </cols>
  <sheetData>
    <row r="1" spans="1:8" ht="19.5">
      <c r="A1" s="115" t="s">
        <v>63</v>
      </c>
      <c r="B1" s="116"/>
      <c r="C1" s="116"/>
      <c r="D1" s="116"/>
      <c r="E1" s="116"/>
      <c r="F1" s="117"/>
      <c r="G1" s="117"/>
      <c r="H1" s="117"/>
    </row>
    <row r="2" spans="1:8" ht="18" customHeight="1">
      <c r="A2" s="118" t="s">
        <v>84</v>
      </c>
      <c r="B2" s="119"/>
      <c r="C2" s="119"/>
      <c r="D2" s="119"/>
      <c r="E2" s="119"/>
      <c r="F2" s="120"/>
      <c r="G2" s="120"/>
      <c r="H2" s="120"/>
    </row>
    <row r="3" spans="1:8" s="11" customFormat="1" ht="18" customHeight="1" thickBot="1">
      <c r="A3" s="121" t="s">
        <v>80</v>
      </c>
      <c r="B3" s="122"/>
      <c r="C3" s="122"/>
      <c r="D3" s="122"/>
      <c r="E3" s="122"/>
      <c r="F3" s="123"/>
      <c r="G3" s="123"/>
      <c r="H3" s="123"/>
    </row>
    <row r="4" spans="1:11" ht="29.25" customHeight="1">
      <c r="A4" s="133" t="s">
        <v>0</v>
      </c>
      <c r="B4" s="136" t="s">
        <v>1</v>
      </c>
      <c r="C4" s="136"/>
      <c r="D4" s="136"/>
      <c r="E4" s="136"/>
      <c r="F4" s="137"/>
      <c r="G4" s="137"/>
      <c r="H4" s="138"/>
      <c r="I4" s="12"/>
      <c r="J4" s="12"/>
      <c r="K4" s="12"/>
    </row>
    <row r="5" spans="1:11" ht="27" customHeight="1">
      <c r="A5" s="134"/>
      <c r="B5" s="139" t="s">
        <v>2</v>
      </c>
      <c r="C5" s="139" t="s">
        <v>3</v>
      </c>
      <c r="D5" s="139"/>
      <c r="E5" s="139"/>
      <c r="F5" s="141" t="s">
        <v>125</v>
      </c>
      <c r="G5" s="141"/>
      <c r="H5" s="142"/>
      <c r="I5" s="12"/>
      <c r="J5" s="12"/>
      <c r="K5" s="12"/>
    </row>
    <row r="6" spans="1:11" ht="27.75" customHeight="1" thickBot="1">
      <c r="A6" s="135"/>
      <c r="B6" s="140"/>
      <c r="C6" s="42" t="s">
        <v>111</v>
      </c>
      <c r="D6" s="65" t="s">
        <v>5</v>
      </c>
      <c r="E6" s="65" t="s">
        <v>6</v>
      </c>
      <c r="F6" s="74" t="s">
        <v>126</v>
      </c>
      <c r="G6" s="74" t="s">
        <v>124</v>
      </c>
      <c r="H6" s="75" t="s">
        <v>121</v>
      </c>
      <c r="I6" s="12"/>
      <c r="J6" s="12"/>
      <c r="K6" s="12"/>
    </row>
    <row r="7" spans="1:11" s="6" customFormat="1" ht="25.5" customHeight="1">
      <c r="A7" s="63" t="s">
        <v>7</v>
      </c>
      <c r="B7" s="76">
        <f>SUM(B8:B16)</f>
        <v>13560</v>
      </c>
      <c r="C7" s="77">
        <f>D7+E7</f>
        <v>1132534</v>
      </c>
      <c r="D7" s="77">
        <f>SUM(D8:D16)</f>
        <v>488978</v>
      </c>
      <c r="E7" s="77">
        <f>SUM(E8:E16)</f>
        <v>643556</v>
      </c>
      <c r="F7" s="79">
        <f aca="true" t="shared" si="0" ref="F7:F16">G7+H7</f>
        <v>100</v>
      </c>
      <c r="G7" s="79">
        <f>D7/C7*100</f>
        <v>43.175569121986626</v>
      </c>
      <c r="H7" s="79">
        <f>E7/C7*100</f>
        <v>56.824430878013374</v>
      </c>
      <c r="I7" s="14"/>
      <c r="J7" s="14"/>
      <c r="K7" s="14"/>
    </row>
    <row r="8" spans="1:11" s="50" customFormat="1" ht="25.5" customHeight="1">
      <c r="A8" s="55" t="s">
        <v>64</v>
      </c>
      <c r="B8" s="34">
        <v>2488</v>
      </c>
      <c r="C8" s="35">
        <f>D8+E8</f>
        <v>167568</v>
      </c>
      <c r="D8" s="35">
        <v>59600</v>
      </c>
      <c r="E8" s="35">
        <v>107968</v>
      </c>
      <c r="F8" s="80">
        <f t="shared" si="0"/>
        <v>100</v>
      </c>
      <c r="G8" s="80">
        <f>D8/C8*100</f>
        <v>35.56765014799962</v>
      </c>
      <c r="H8" s="80">
        <f>E8/C8*100</f>
        <v>64.43234985200039</v>
      </c>
      <c r="I8" s="60"/>
      <c r="J8" s="60"/>
      <c r="K8" s="60"/>
    </row>
    <row r="9" spans="1:11" s="50" customFormat="1" ht="25.5" customHeight="1">
      <c r="A9" s="56" t="s">
        <v>65</v>
      </c>
      <c r="B9" s="34">
        <v>1365</v>
      </c>
      <c r="C9" s="35">
        <f aca="true" t="shared" si="1" ref="C9:C19">D9+E9</f>
        <v>122672</v>
      </c>
      <c r="D9" s="35">
        <v>61680</v>
      </c>
      <c r="E9" s="35">
        <v>60992</v>
      </c>
      <c r="F9" s="80">
        <f t="shared" si="0"/>
        <v>100</v>
      </c>
      <c r="G9" s="80">
        <f aca="true" t="shared" si="2" ref="G9:G16">D9/C9*100</f>
        <v>50.28042259032216</v>
      </c>
      <c r="H9" s="80">
        <f aca="true" t="shared" si="3" ref="H9:H16">E9/C9*100</f>
        <v>49.71957740967784</v>
      </c>
      <c r="I9" s="60"/>
      <c r="J9" s="60"/>
      <c r="K9" s="60"/>
    </row>
    <row r="10" spans="1:11" s="50" customFormat="1" ht="25.5" customHeight="1">
      <c r="A10" s="55" t="s">
        <v>50</v>
      </c>
      <c r="B10" s="34">
        <v>976</v>
      </c>
      <c r="C10" s="35">
        <f t="shared" si="1"/>
        <v>206509</v>
      </c>
      <c r="D10" s="35">
        <v>90470</v>
      </c>
      <c r="E10" s="35">
        <v>116039</v>
      </c>
      <c r="F10" s="80">
        <f t="shared" si="0"/>
        <v>100</v>
      </c>
      <c r="G10" s="80">
        <f t="shared" si="2"/>
        <v>43.80922865347273</v>
      </c>
      <c r="H10" s="80">
        <f t="shared" si="3"/>
        <v>56.19077134652727</v>
      </c>
      <c r="I10" s="60"/>
      <c r="J10" s="60"/>
      <c r="K10" s="60"/>
    </row>
    <row r="11" spans="1:11" s="50" customFormat="1" ht="25.5" customHeight="1">
      <c r="A11" s="55" t="s">
        <v>66</v>
      </c>
      <c r="B11" s="34">
        <v>3916</v>
      </c>
      <c r="C11" s="35">
        <f t="shared" si="1"/>
        <v>122140</v>
      </c>
      <c r="D11" s="35">
        <v>50558</v>
      </c>
      <c r="E11" s="35">
        <v>71582</v>
      </c>
      <c r="F11" s="80">
        <f t="shared" si="0"/>
        <v>100</v>
      </c>
      <c r="G11" s="80">
        <f t="shared" si="2"/>
        <v>41.39348288848862</v>
      </c>
      <c r="H11" s="80">
        <f t="shared" si="3"/>
        <v>58.60651711151138</v>
      </c>
      <c r="I11" s="60"/>
      <c r="J11" s="60"/>
      <c r="K11" s="60"/>
    </row>
    <row r="12" spans="1:11" s="50" customFormat="1" ht="25.5" customHeight="1">
      <c r="A12" s="55" t="s">
        <v>67</v>
      </c>
      <c r="B12" s="36">
        <v>1072</v>
      </c>
      <c r="C12" s="35">
        <f t="shared" si="1"/>
        <v>46602</v>
      </c>
      <c r="D12" s="37">
        <v>21162</v>
      </c>
      <c r="E12" s="37">
        <v>25440</v>
      </c>
      <c r="F12" s="80">
        <f t="shared" si="0"/>
        <v>100</v>
      </c>
      <c r="G12" s="80">
        <f t="shared" si="2"/>
        <v>45.410068237414706</v>
      </c>
      <c r="H12" s="80">
        <f t="shared" si="3"/>
        <v>54.589931762585294</v>
      </c>
      <c r="I12" s="60"/>
      <c r="J12" s="60"/>
      <c r="K12" s="60"/>
    </row>
    <row r="13" spans="1:11" s="50" customFormat="1" ht="25.5" customHeight="1">
      <c r="A13" s="55" t="s">
        <v>68</v>
      </c>
      <c r="B13" s="36">
        <v>1569</v>
      </c>
      <c r="C13" s="35">
        <f t="shared" si="1"/>
        <v>52552</v>
      </c>
      <c r="D13" s="37">
        <v>14203</v>
      </c>
      <c r="E13" s="37">
        <v>38349</v>
      </c>
      <c r="F13" s="80">
        <f t="shared" si="0"/>
        <v>100</v>
      </c>
      <c r="G13" s="80">
        <f t="shared" si="2"/>
        <v>27.026564165017508</v>
      </c>
      <c r="H13" s="80">
        <f t="shared" si="3"/>
        <v>72.9734358349825</v>
      </c>
      <c r="I13" s="60"/>
      <c r="J13" s="60"/>
      <c r="K13" s="60"/>
    </row>
    <row r="14" spans="1:11" s="50" customFormat="1" ht="25.5" customHeight="1">
      <c r="A14" s="55" t="s">
        <v>69</v>
      </c>
      <c r="B14" s="36">
        <v>1218</v>
      </c>
      <c r="C14" s="35">
        <f t="shared" si="1"/>
        <v>371567</v>
      </c>
      <c r="D14" s="37">
        <v>178537</v>
      </c>
      <c r="E14" s="37">
        <v>193030</v>
      </c>
      <c r="F14" s="80">
        <f t="shared" si="0"/>
        <v>100</v>
      </c>
      <c r="G14" s="80">
        <f t="shared" si="2"/>
        <v>48.049746075404975</v>
      </c>
      <c r="H14" s="80">
        <f t="shared" si="3"/>
        <v>51.950253924595025</v>
      </c>
      <c r="I14" s="60"/>
      <c r="J14" s="60"/>
      <c r="K14" s="60"/>
    </row>
    <row r="15" spans="1:11" s="50" customFormat="1" ht="25.5" customHeight="1">
      <c r="A15" s="55" t="s">
        <v>70</v>
      </c>
      <c r="B15" s="36">
        <v>882</v>
      </c>
      <c r="C15" s="35">
        <f t="shared" si="1"/>
        <v>38010</v>
      </c>
      <c r="D15" s="37">
        <v>11540</v>
      </c>
      <c r="E15" s="37">
        <v>26470</v>
      </c>
      <c r="F15" s="80">
        <f t="shared" si="0"/>
        <v>100</v>
      </c>
      <c r="G15" s="80">
        <f t="shared" si="2"/>
        <v>30.360431465403842</v>
      </c>
      <c r="H15" s="80">
        <f t="shared" si="3"/>
        <v>69.63956853459617</v>
      </c>
      <c r="I15" s="60"/>
      <c r="J15" s="60"/>
      <c r="K15" s="60"/>
    </row>
    <row r="16" spans="1:11" s="50" customFormat="1" ht="25.5" customHeight="1">
      <c r="A16" s="55" t="s">
        <v>71</v>
      </c>
      <c r="B16" s="36">
        <v>74</v>
      </c>
      <c r="C16" s="35">
        <f t="shared" si="1"/>
        <v>4914</v>
      </c>
      <c r="D16" s="37">
        <v>1228</v>
      </c>
      <c r="E16" s="37">
        <v>3686</v>
      </c>
      <c r="F16" s="80">
        <f t="shared" si="0"/>
        <v>100</v>
      </c>
      <c r="G16" s="80">
        <f t="shared" si="2"/>
        <v>24.989824989824992</v>
      </c>
      <c r="H16" s="80">
        <f t="shared" si="3"/>
        <v>75.010175010175</v>
      </c>
      <c r="I16" s="60"/>
      <c r="J16" s="60"/>
      <c r="K16" s="60"/>
    </row>
    <row r="17" spans="1:8" s="50" customFormat="1" ht="33">
      <c r="A17" s="57" t="s">
        <v>72</v>
      </c>
      <c r="B17" s="36"/>
      <c r="C17" s="35"/>
      <c r="D17" s="37"/>
      <c r="E17" s="37"/>
      <c r="F17" s="81"/>
      <c r="G17" s="81"/>
      <c r="H17" s="81"/>
    </row>
    <row r="18" spans="1:8" s="50" customFormat="1" ht="25.5" customHeight="1">
      <c r="A18" s="58" t="s">
        <v>25</v>
      </c>
      <c r="B18" s="38"/>
      <c r="C18" s="35">
        <f t="shared" si="1"/>
        <v>382</v>
      </c>
      <c r="D18" s="37">
        <v>249</v>
      </c>
      <c r="E18" s="37">
        <v>133</v>
      </c>
      <c r="F18" s="81">
        <f>G18+H18</f>
        <v>100</v>
      </c>
      <c r="G18" s="81">
        <f>D18/C18*100</f>
        <v>65.18324607329843</v>
      </c>
      <c r="H18" s="81">
        <f>E18/C18*100</f>
        <v>34.81675392670157</v>
      </c>
    </row>
    <row r="19" spans="1:8" s="50" customFormat="1" ht="25.5" customHeight="1">
      <c r="A19" s="58" t="s">
        <v>26</v>
      </c>
      <c r="B19" s="38"/>
      <c r="C19" s="35">
        <f t="shared" si="1"/>
        <v>649</v>
      </c>
      <c r="D19" s="37">
        <v>248</v>
      </c>
      <c r="E19" s="37">
        <v>401</v>
      </c>
      <c r="F19" s="81">
        <f>G19+H19</f>
        <v>100</v>
      </c>
      <c r="G19" s="81">
        <f>D19/C19*100</f>
        <v>38.21263482280431</v>
      </c>
      <c r="H19" s="81">
        <f>E19/C19*100</f>
        <v>61.78736517719569</v>
      </c>
    </row>
    <row r="20" spans="1:8" s="50" customFormat="1" ht="25.5" customHeight="1">
      <c r="A20" s="58" t="s">
        <v>20</v>
      </c>
      <c r="B20" s="38"/>
      <c r="C20" s="37">
        <v>2279</v>
      </c>
      <c r="D20" s="39"/>
      <c r="E20" s="39"/>
      <c r="F20" s="81"/>
      <c r="G20" s="82"/>
      <c r="H20" s="82"/>
    </row>
    <row r="21" spans="1:8" s="50" customFormat="1" ht="25.5" customHeight="1">
      <c r="A21" s="58" t="s">
        <v>21</v>
      </c>
      <c r="B21" s="38"/>
      <c r="C21" s="37">
        <v>1832</v>
      </c>
      <c r="D21" s="39"/>
      <c r="E21" s="39"/>
      <c r="F21" s="81"/>
      <c r="G21" s="82"/>
      <c r="H21" s="82"/>
    </row>
    <row r="22" spans="1:8" s="6" customFormat="1" ht="27.75" customHeight="1" thickBot="1">
      <c r="A22" s="7" t="s">
        <v>22</v>
      </c>
      <c r="B22" s="40"/>
      <c r="C22" s="41">
        <v>836</v>
      </c>
      <c r="D22" s="78"/>
      <c r="E22" s="78"/>
      <c r="F22" s="83"/>
      <c r="G22" s="84"/>
      <c r="H22" s="84"/>
    </row>
    <row r="23" spans="1:8" ht="17.25" thickTop="1">
      <c r="A23" s="8" t="s">
        <v>42</v>
      </c>
      <c r="F23" s="85"/>
      <c r="G23" s="85"/>
      <c r="H23" s="85"/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35.875" style="10" customWidth="1"/>
    <col min="2" max="2" width="12.375" style="9" customWidth="1"/>
    <col min="3" max="3" width="12.625" style="9" customWidth="1"/>
    <col min="4" max="4" width="12.125" style="9" customWidth="1"/>
    <col min="5" max="5" width="11.50390625" style="9" customWidth="1"/>
    <col min="6" max="6" width="9.125" style="10" bestFit="1" customWidth="1"/>
    <col min="7" max="16384" width="9.00390625" style="10" customWidth="1"/>
  </cols>
  <sheetData>
    <row r="1" spans="1:8" ht="19.5">
      <c r="A1" s="115" t="s">
        <v>47</v>
      </c>
      <c r="B1" s="116"/>
      <c r="C1" s="116"/>
      <c r="D1" s="116"/>
      <c r="E1" s="116"/>
      <c r="F1" s="117"/>
      <c r="G1" s="117"/>
      <c r="H1" s="117"/>
    </row>
    <row r="2" spans="1:8" ht="18" customHeight="1">
      <c r="A2" s="118" t="s">
        <v>83</v>
      </c>
      <c r="B2" s="119"/>
      <c r="C2" s="119"/>
      <c r="D2" s="119"/>
      <c r="E2" s="119"/>
      <c r="F2" s="120"/>
      <c r="G2" s="120"/>
      <c r="H2" s="120"/>
    </row>
    <row r="3" spans="1:8" s="11" customFormat="1" ht="18" customHeight="1" thickBot="1">
      <c r="A3" s="121" t="s">
        <v>86</v>
      </c>
      <c r="B3" s="122"/>
      <c r="C3" s="122"/>
      <c r="D3" s="122"/>
      <c r="E3" s="122"/>
      <c r="F3" s="123"/>
      <c r="G3" s="123"/>
      <c r="H3" s="123"/>
    </row>
    <row r="4" spans="1:11" ht="29.25" customHeight="1">
      <c r="A4" s="133" t="s">
        <v>0</v>
      </c>
      <c r="B4" s="136" t="s">
        <v>1</v>
      </c>
      <c r="C4" s="136"/>
      <c r="D4" s="136"/>
      <c r="E4" s="136"/>
      <c r="F4" s="137"/>
      <c r="G4" s="137"/>
      <c r="H4" s="138"/>
      <c r="I4" s="12"/>
      <c r="J4" s="12"/>
      <c r="K4" s="12"/>
    </row>
    <row r="5" spans="1:11" ht="27" customHeight="1">
      <c r="A5" s="134"/>
      <c r="B5" s="139" t="s">
        <v>2</v>
      </c>
      <c r="C5" s="139" t="s">
        <v>3</v>
      </c>
      <c r="D5" s="139"/>
      <c r="E5" s="139"/>
      <c r="F5" s="141" t="s">
        <v>122</v>
      </c>
      <c r="G5" s="141"/>
      <c r="H5" s="142"/>
      <c r="I5" s="12"/>
      <c r="J5" s="12"/>
      <c r="K5" s="12"/>
    </row>
    <row r="6" spans="1:11" ht="27.75" customHeight="1" thickBot="1">
      <c r="A6" s="135"/>
      <c r="B6" s="140"/>
      <c r="C6" s="42" t="s">
        <v>111</v>
      </c>
      <c r="D6" s="65" t="s">
        <v>5</v>
      </c>
      <c r="E6" s="65" t="s">
        <v>6</v>
      </c>
      <c r="F6" s="74" t="s">
        <v>123</v>
      </c>
      <c r="G6" s="74" t="s">
        <v>124</v>
      </c>
      <c r="H6" s="75" t="s">
        <v>121</v>
      </c>
      <c r="I6" s="12"/>
      <c r="J6" s="12"/>
      <c r="K6" s="12"/>
    </row>
    <row r="7" spans="1:11" s="6" customFormat="1" ht="25.5" customHeight="1">
      <c r="A7" s="63" t="s">
        <v>7</v>
      </c>
      <c r="B7" s="19">
        <f>SUM(B8:B15)</f>
        <v>9500</v>
      </c>
      <c r="C7" s="19">
        <f>SUM(C8:C15)</f>
        <v>674138</v>
      </c>
      <c r="D7" s="19">
        <f>SUM(D8:D15)</f>
        <v>268260</v>
      </c>
      <c r="E7" s="19">
        <f>SUM(E8:E15)</f>
        <v>405878</v>
      </c>
      <c r="F7" s="28">
        <f>G7+H7</f>
        <v>100</v>
      </c>
      <c r="G7" s="28">
        <f aca="true" t="shared" si="0" ref="G7:G15">D7/C7*100</f>
        <v>39.7930394073617</v>
      </c>
      <c r="H7" s="28">
        <f aca="true" t="shared" si="1" ref="H7:H15">E7/C7*100</f>
        <v>60.2069605926383</v>
      </c>
      <c r="I7" s="14"/>
      <c r="J7" s="14"/>
      <c r="K7" s="14"/>
    </row>
    <row r="8" spans="1:11" s="50" customFormat="1" ht="25.5" customHeight="1">
      <c r="A8" s="55" t="s">
        <v>48</v>
      </c>
      <c r="B8" s="20">
        <v>2319</v>
      </c>
      <c r="C8" s="20">
        <f>D8+E8</f>
        <v>228771</v>
      </c>
      <c r="D8" s="20">
        <v>90642</v>
      </c>
      <c r="E8" s="20">
        <v>138129</v>
      </c>
      <c r="F8" s="24">
        <f>G8+H8</f>
        <v>100</v>
      </c>
      <c r="G8" s="24">
        <f t="shared" si="0"/>
        <v>39.62128066931561</v>
      </c>
      <c r="H8" s="24">
        <f t="shared" si="1"/>
        <v>60.37871933068439</v>
      </c>
      <c r="I8" s="60"/>
      <c r="J8" s="60"/>
      <c r="K8" s="60"/>
    </row>
    <row r="9" spans="1:11" s="50" customFormat="1" ht="25.5" customHeight="1">
      <c r="A9" s="56" t="s">
        <v>49</v>
      </c>
      <c r="B9" s="20">
        <v>1958</v>
      </c>
      <c r="C9" s="20">
        <f aca="true" t="shared" si="2" ref="C9:C15">D9+E9</f>
        <v>131565</v>
      </c>
      <c r="D9" s="20">
        <v>61919</v>
      </c>
      <c r="E9" s="20">
        <v>69646</v>
      </c>
      <c r="F9" s="24">
        <f aca="true" t="shared" si="3" ref="F9:F15">G9+H9</f>
        <v>100</v>
      </c>
      <c r="G9" s="24">
        <f t="shared" si="0"/>
        <v>47.06342872344468</v>
      </c>
      <c r="H9" s="24">
        <f t="shared" si="1"/>
        <v>52.93657127655531</v>
      </c>
      <c r="I9" s="60"/>
      <c r="J9" s="60"/>
      <c r="K9" s="60"/>
    </row>
    <row r="10" spans="1:11" s="50" customFormat="1" ht="25.5" customHeight="1">
      <c r="A10" s="55" t="s">
        <v>50</v>
      </c>
      <c r="B10" s="20">
        <v>919</v>
      </c>
      <c r="C10" s="20">
        <f t="shared" si="2"/>
        <v>142407</v>
      </c>
      <c r="D10" s="20">
        <v>56658</v>
      </c>
      <c r="E10" s="20">
        <v>85749</v>
      </c>
      <c r="F10" s="24">
        <f t="shared" si="3"/>
        <v>100</v>
      </c>
      <c r="G10" s="24">
        <f t="shared" si="0"/>
        <v>39.78596557753481</v>
      </c>
      <c r="H10" s="24">
        <f t="shared" si="1"/>
        <v>60.21403442246519</v>
      </c>
      <c r="I10" s="60"/>
      <c r="J10" s="60"/>
      <c r="K10" s="60"/>
    </row>
    <row r="11" spans="1:11" s="50" customFormat="1" ht="33">
      <c r="A11" s="55" t="s">
        <v>51</v>
      </c>
      <c r="B11" s="20">
        <v>970</v>
      </c>
      <c r="C11" s="20">
        <f t="shared" si="2"/>
        <v>50710</v>
      </c>
      <c r="D11" s="20">
        <v>20615</v>
      </c>
      <c r="E11" s="20">
        <v>30095</v>
      </c>
      <c r="F11" s="24">
        <f t="shared" si="3"/>
        <v>100</v>
      </c>
      <c r="G11" s="24">
        <f t="shared" si="0"/>
        <v>40.652731216722536</v>
      </c>
      <c r="H11" s="24">
        <f t="shared" si="1"/>
        <v>59.347268783277464</v>
      </c>
      <c r="I11" s="60"/>
      <c r="J11" s="60"/>
      <c r="K11" s="60"/>
    </row>
    <row r="12" spans="1:11" s="50" customFormat="1" ht="25.5" customHeight="1">
      <c r="A12" s="55" t="s">
        <v>52</v>
      </c>
      <c r="B12" s="20">
        <v>1071</v>
      </c>
      <c r="C12" s="20">
        <f t="shared" si="2"/>
        <v>26155</v>
      </c>
      <c r="D12" s="20">
        <v>5062</v>
      </c>
      <c r="E12" s="20">
        <v>21093</v>
      </c>
      <c r="F12" s="24">
        <f t="shared" si="3"/>
        <v>100</v>
      </c>
      <c r="G12" s="24">
        <f t="shared" si="0"/>
        <v>19.353852035939592</v>
      </c>
      <c r="H12" s="24">
        <f t="shared" si="1"/>
        <v>80.6461479640604</v>
      </c>
      <c r="I12" s="60"/>
      <c r="J12" s="60"/>
      <c r="K12" s="60"/>
    </row>
    <row r="13" spans="1:11" s="50" customFormat="1" ht="25.5" customHeight="1">
      <c r="A13" s="55" t="s">
        <v>53</v>
      </c>
      <c r="B13" s="20">
        <v>1337</v>
      </c>
      <c r="C13" s="20">
        <f t="shared" si="2"/>
        <v>55164</v>
      </c>
      <c r="D13" s="20">
        <v>21730</v>
      </c>
      <c r="E13" s="20">
        <v>33434</v>
      </c>
      <c r="F13" s="24">
        <f t="shared" si="3"/>
        <v>100</v>
      </c>
      <c r="G13" s="24">
        <f t="shared" si="0"/>
        <v>39.391632223914144</v>
      </c>
      <c r="H13" s="24">
        <f t="shared" si="1"/>
        <v>60.608367776085856</v>
      </c>
      <c r="I13" s="60"/>
      <c r="J13" s="60"/>
      <c r="K13" s="60"/>
    </row>
    <row r="14" spans="1:11" s="50" customFormat="1" ht="25.5" customHeight="1">
      <c r="A14" s="55" t="s">
        <v>54</v>
      </c>
      <c r="B14" s="20">
        <v>869</v>
      </c>
      <c r="C14" s="20">
        <f t="shared" si="2"/>
        <v>34327</v>
      </c>
      <c r="D14" s="20">
        <v>10398</v>
      </c>
      <c r="E14" s="20">
        <v>23929</v>
      </c>
      <c r="F14" s="24">
        <f t="shared" si="3"/>
        <v>100</v>
      </c>
      <c r="G14" s="24">
        <f t="shared" si="0"/>
        <v>30.29102455792816</v>
      </c>
      <c r="H14" s="24">
        <f t="shared" si="1"/>
        <v>69.70897544207185</v>
      </c>
      <c r="I14" s="60"/>
      <c r="J14" s="60"/>
      <c r="K14" s="60"/>
    </row>
    <row r="15" spans="1:11" s="50" customFormat="1" ht="25.5" customHeight="1">
      <c r="A15" s="55" t="s">
        <v>55</v>
      </c>
      <c r="B15" s="20">
        <f>44+13</f>
        <v>57</v>
      </c>
      <c r="C15" s="20">
        <f t="shared" si="2"/>
        <v>5039</v>
      </c>
      <c r="D15" s="20">
        <f>1174+62</f>
        <v>1236</v>
      </c>
      <c r="E15" s="20">
        <f>3523+280</f>
        <v>3803</v>
      </c>
      <c r="F15" s="24">
        <f t="shared" si="3"/>
        <v>100</v>
      </c>
      <c r="G15" s="24">
        <f t="shared" si="0"/>
        <v>24.528676324667593</v>
      </c>
      <c r="H15" s="24">
        <f t="shared" si="1"/>
        <v>75.4713236753324</v>
      </c>
      <c r="I15" s="60"/>
      <c r="J15" s="60"/>
      <c r="K15" s="60"/>
    </row>
    <row r="16" spans="1:11" s="50" customFormat="1" ht="25.5" customHeight="1">
      <c r="A16" s="57" t="s">
        <v>56</v>
      </c>
      <c r="B16" s="20"/>
      <c r="C16" s="20"/>
      <c r="D16" s="20"/>
      <c r="E16" s="20"/>
      <c r="F16" s="24"/>
      <c r="G16" s="24"/>
      <c r="H16" s="24"/>
      <c r="I16" s="60"/>
      <c r="J16" s="60"/>
      <c r="K16" s="60"/>
    </row>
    <row r="17" spans="1:8" s="50" customFormat="1" ht="25.5" customHeight="1">
      <c r="A17" s="58" t="s">
        <v>57</v>
      </c>
      <c r="B17" s="21"/>
      <c r="C17" s="20">
        <f>D17+E17</f>
        <v>399</v>
      </c>
      <c r="D17" s="20">
        <v>266</v>
      </c>
      <c r="E17" s="20">
        <v>133</v>
      </c>
      <c r="F17" s="25">
        <f>G17+H17</f>
        <v>99.99999999999999</v>
      </c>
      <c r="G17" s="25">
        <f>D17/C17*100</f>
        <v>66.66666666666666</v>
      </c>
      <c r="H17" s="25">
        <f>E17/C17*100</f>
        <v>33.33333333333333</v>
      </c>
    </row>
    <row r="18" spans="1:8" s="50" customFormat="1" ht="25.5" customHeight="1">
      <c r="A18" s="58" t="s">
        <v>58</v>
      </c>
      <c r="B18" s="21"/>
      <c r="C18" s="20">
        <f>D18+E18</f>
        <v>729</v>
      </c>
      <c r="D18" s="20">
        <v>294</v>
      </c>
      <c r="E18" s="20">
        <v>435</v>
      </c>
      <c r="F18" s="25">
        <f>G18+H18</f>
        <v>100</v>
      </c>
      <c r="G18" s="25">
        <f>D18/C18*100</f>
        <v>40.32921810699588</v>
      </c>
      <c r="H18" s="25">
        <f>E18/C18*100</f>
        <v>59.67078189300411</v>
      </c>
    </row>
    <row r="19" spans="1:8" s="50" customFormat="1" ht="25.5" customHeight="1">
      <c r="A19" s="58" t="s">
        <v>59</v>
      </c>
      <c r="B19" s="21"/>
      <c r="C19" s="20">
        <v>1559</v>
      </c>
      <c r="D19" s="20"/>
      <c r="E19" s="20"/>
      <c r="F19" s="25"/>
      <c r="G19" s="25"/>
      <c r="H19" s="25"/>
    </row>
    <row r="20" spans="1:8" s="50" customFormat="1" ht="25.5" customHeight="1">
      <c r="A20" s="58" t="s">
        <v>60</v>
      </c>
      <c r="B20" s="21"/>
      <c r="C20" s="20">
        <v>1949</v>
      </c>
      <c r="D20" s="20"/>
      <c r="E20" s="20"/>
      <c r="F20" s="25"/>
      <c r="G20" s="25"/>
      <c r="H20" s="25"/>
    </row>
    <row r="21" spans="1:8" s="50" customFormat="1" ht="25.5" customHeight="1" thickBot="1">
      <c r="A21" s="59" t="s">
        <v>61</v>
      </c>
      <c r="B21" s="22"/>
      <c r="C21" s="23">
        <v>673</v>
      </c>
      <c r="D21" s="23"/>
      <c r="E21" s="23"/>
      <c r="F21" s="26"/>
      <c r="G21" s="26"/>
      <c r="H21" s="26"/>
    </row>
    <row r="22" ht="17.25" thickTop="1">
      <c r="A22" s="8" t="s">
        <v>62</v>
      </c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35.875" style="10" customWidth="1"/>
    <col min="2" max="2" width="12.375" style="9" customWidth="1"/>
    <col min="3" max="3" width="12.625" style="9" customWidth="1"/>
    <col min="4" max="4" width="12.125" style="9" customWidth="1"/>
    <col min="5" max="5" width="11.50390625" style="9" customWidth="1"/>
    <col min="6" max="6" width="9.125" style="10" bestFit="1" customWidth="1"/>
    <col min="7" max="16384" width="9.00390625" style="10" customWidth="1"/>
  </cols>
  <sheetData>
    <row r="1" spans="1:8" ht="19.5">
      <c r="A1" s="115" t="s">
        <v>30</v>
      </c>
      <c r="B1" s="116"/>
      <c r="C1" s="116"/>
      <c r="D1" s="116"/>
      <c r="E1" s="116"/>
      <c r="F1" s="117"/>
      <c r="G1" s="117"/>
      <c r="H1" s="117"/>
    </row>
    <row r="2" spans="1:8" ht="18" customHeight="1">
      <c r="A2" s="118" t="s">
        <v>82</v>
      </c>
      <c r="B2" s="119"/>
      <c r="C2" s="119"/>
      <c r="D2" s="119"/>
      <c r="E2" s="119"/>
      <c r="F2" s="120"/>
      <c r="G2" s="120"/>
      <c r="H2" s="120"/>
    </row>
    <row r="3" spans="1:8" s="11" customFormat="1" ht="18" customHeight="1" thickBot="1">
      <c r="A3" s="121" t="s">
        <v>80</v>
      </c>
      <c r="B3" s="122"/>
      <c r="C3" s="122"/>
      <c r="D3" s="122"/>
      <c r="E3" s="122"/>
      <c r="F3" s="123"/>
      <c r="G3" s="123"/>
      <c r="H3" s="123"/>
    </row>
    <row r="4" spans="1:11" ht="29.25" customHeight="1">
      <c r="A4" s="133" t="s">
        <v>0</v>
      </c>
      <c r="B4" s="136" t="s">
        <v>1</v>
      </c>
      <c r="C4" s="136"/>
      <c r="D4" s="136"/>
      <c r="E4" s="136"/>
      <c r="F4" s="137"/>
      <c r="G4" s="137"/>
      <c r="H4" s="138"/>
      <c r="I4" s="12"/>
      <c r="J4" s="12"/>
      <c r="K4" s="12"/>
    </row>
    <row r="5" spans="1:11" ht="27" customHeight="1">
      <c r="A5" s="134"/>
      <c r="B5" s="139" t="s">
        <v>2</v>
      </c>
      <c r="C5" s="139" t="s">
        <v>3</v>
      </c>
      <c r="D5" s="139"/>
      <c r="E5" s="139"/>
      <c r="F5" s="141" t="s">
        <v>118</v>
      </c>
      <c r="G5" s="141"/>
      <c r="H5" s="142"/>
      <c r="I5" s="12"/>
      <c r="J5" s="12"/>
      <c r="K5" s="12"/>
    </row>
    <row r="6" spans="1:11" ht="27.75" customHeight="1" thickBot="1">
      <c r="A6" s="135"/>
      <c r="B6" s="140"/>
      <c r="C6" s="42" t="s">
        <v>111</v>
      </c>
      <c r="D6" s="65" t="s">
        <v>5</v>
      </c>
      <c r="E6" s="65" t="s">
        <v>6</v>
      </c>
      <c r="F6" s="74" t="s">
        <v>119</v>
      </c>
      <c r="G6" s="74" t="s">
        <v>120</v>
      </c>
      <c r="H6" s="75" t="s">
        <v>121</v>
      </c>
      <c r="I6" s="12"/>
      <c r="J6" s="12"/>
      <c r="K6" s="12"/>
    </row>
    <row r="7" spans="1:11" s="6" customFormat="1" ht="25.5" customHeight="1">
      <c r="A7" s="62" t="s">
        <v>7</v>
      </c>
      <c r="B7" s="19">
        <f>SUM(B8:B15)</f>
        <v>11254</v>
      </c>
      <c r="C7" s="19">
        <f>SUM(C8:C15)</f>
        <v>859333</v>
      </c>
      <c r="D7" s="19">
        <f>SUM(D8:D15)</f>
        <v>354770</v>
      </c>
      <c r="E7" s="19">
        <f>SUM(E8:E15)</f>
        <v>504563</v>
      </c>
      <c r="F7" s="28">
        <f>G7+H7</f>
        <v>100</v>
      </c>
      <c r="G7" s="28">
        <f aca="true" t="shared" si="0" ref="G7:G15">D7/C7*100</f>
        <v>41.28434495125871</v>
      </c>
      <c r="H7" s="28">
        <f aca="true" t="shared" si="1" ref="H7:H15">E7/C7*100</f>
        <v>58.71565504874129</v>
      </c>
      <c r="I7" s="14"/>
      <c r="J7" s="14"/>
      <c r="K7" s="14"/>
    </row>
    <row r="8" spans="1:11" s="50" customFormat="1" ht="25.5" customHeight="1">
      <c r="A8" s="51" t="s">
        <v>48</v>
      </c>
      <c r="B8" s="20">
        <v>4465</v>
      </c>
      <c r="C8" s="20">
        <f>D8+E8</f>
        <v>245778</v>
      </c>
      <c r="D8" s="20">
        <v>91979</v>
      </c>
      <c r="E8" s="20">
        <v>153799</v>
      </c>
      <c r="F8" s="24">
        <f>G8+H8</f>
        <v>100</v>
      </c>
      <c r="G8" s="24">
        <f t="shared" si="0"/>
        <v>37.42360992440332</v>
      </c>
      <c r="H8" s="24">
        <f t="shared" si="1"/>
        <v>62.57639007559668</v>
      </c>
      <c r="I8" s="60"/>
      <c r="J8" s="60"/>
      <c r="K8" s="60"/>
    </row>
    <row r="9" spans="1:11" s="50" customFormat="1" ht="25.5" customHeight="1">
      <c r="A9" s="52" t="s">
        <v>49</v>
      </c>
      <c r="B9" s="20">
        <v>2191</v>
      </c>
      <c r="C9" s="20">
        <f aca="true" t="shared" si="2" ref="C9:C15">D9+E9</f>
        <v>106849</v>
      </c>
      <c r="D9" s="20">
        <v>48313</v>
      </c>
      <c r="E9" s="20">
        <v>58536</v>
      </c>
      <c r="F9" s="24">
        <f aca="true" t="shared" si="3" ref="F9:F15">G9+H9</f>
        <v>100</v>
      </c>
      <c r="G9" s="24">
        <f t="shared" si="0"/>
        <v>45.216146150174545</v>
      </c>
      <c r="H9" s="24">
        <f t="shared" si="1"/>
        <v>54.78385384982546</v>
      </c>
      <c r="I9" s="60"/>
      <c r="J9" s="60"/>
      <c r="K9" s="60"/>
    </row>
    <row r="10" spans="1:11" s="50" customFormat="1" ht="25.5" customHeight="1">
      <c r="A10" s="51" t="s">
        <v>50</v>
      </c>
      <c r="B10" s="20">
        <v>1435</v>
      </c>
      <c r="C10" s="20">
        <f t="shared" si="2"/>
        <v>245691</v>
      </c>
      <c r="D10" s="20">
        <v>111683</v>
      </c>
      <c r="E10" s="20">
        <v>134008</v>
      </c>
      <c r="F10" s="24">
        <f t="shared" si="3"/>
        <v>100</v>
      </c>
      <c r="G10" s="24">
        <f t="shared" si="0"/>
        <v>45.456691535302475</v>
      </c>
      <c r="H10" s="24">
        <f t="shared" si="1"/>
        <v>54.543308464697525</v>
      </c>
      <c r="I10" s="60"/>
      <c r="J10" s="60"/>
      <c r="K10" s="60"/>
    </row>
    <row r="11" spans="1:11" s="50" customFormat="1" ht="33">
      <c r="A11" s="51" t="s">
        <v>51</v>
      </c>
      <c r="B11" s="20">
        <v>777</v>
      </c>
      <c r="C11" s="20">
        <f t="shared" si="2"/>
        <v>46373</v>
      </c>
      <c r="D11" s="20">
        <v>18726</v>
      </c>
      <c r="E11" s="20">
        <v>27647</v>
      </c>
      <c r="F11" s="24">
        <f t="shared" si="3"/>
        <v>100</v>
      </c>
      <c r="G11" s="24">
        <f t="shared" si="0"/>
        <v>40.381256334505</v>
      </c>
      <c r="H11" s="24">
        <f t="shared" si="1"/>
        <v>59.61874366549501</v>
      </c>
      <c r="I11" s="60"/>
      <c r="J11" s="60"/>
      <c r="K11" s="60"/>
    </row>
    <row r="12" spans="1:11" s="50" customFormat="1" ht="25.5" customHeight="1">
      <c r="A12" s="51" t="s">
        <v>52</v>
      </c>
      <c r="B12" s="20">
        <v>1160</v>
      </c>
      <c r="C12" s="20">
        <f t="shared" si="2"/>
        <v>28205</v>
      </c>
      <c r="D12" s="20">
        <v>5330</v>
      </c>
      <c r="E12" s="20">
        <v>22875</v>
      </c>
      <c r="F12" s="24">
        <f t="shared" si="3"/>
        <v>100</v>
      </c>
      <c r="G12" s="24">
        <f t="shared" si="0"/>
        <v>18.897358624357384</v>
      </c>
      <c r="H12" s="24">
        <f t="shared" si="1"/>
        <v>81.10264137564262</v>
      </c>
      <c r="I12" s="60"/>
      <c r="J12" s="60"/>
      <c r="K12" s="60"/>
    </row>
    <row r="13" spans="1:11" s="50" customFormat="1" ht="25.5" customHeight="1">
      <c r="A13" s="51" t="s">
        <v>53</v>
      </c>
      <c r="B13" s="20">
        <v>341</v>
      </c>
      <c r="C13" s="20">
        <f t="shared" si="2"/>
        <v>138390</v>
      </c>
      <c r="D13" s="20">
        <v>62389</v>
      </c>
      <c r="E13" s="20">
        <v>76001</v>
      </c>
      <c r="F13" s="24">
        <f t="shared" si="3"/>
        <v>100</v>
      </c>
      <c r="G13" s="24">
        <f t="shared" si="0"/>
        <v>45.082014596430376</v>
      </c>
      <c r="H13" s="24">
        <f t="shared" si="1"/>
        <v>54.917985403569624</v>
      </c>
      <c r="I13" s="60"/>
      <c r="J13" s="60"/>
      <c r="K13" s="60"/>
    </row>
    <row r="14" spans="1:11" s="50" customFormat="1" ht="25.5" customHeight="1">
      <c r="A14" s="51" t="s">
        <v>54</v>
      </c>
      <c r="B14" s="20">
        <v>863</v>
      </c>
      <c r="C14" s="20">
        <f t="shared" si="2"/>
        <v>32770</v>
      </c>
      <c r="D14" s="20">
        <v>10453</v>
      </c>
      <c r="E14" s="20">
        <v>22317</v>
      </c>
      <c r="F14" s="24">
        <f t="shared" si="3"/>
        <v>100</v>
      </c>
      <c r="G14" s="24">
        <f t="shared" si="0"/>
        <v>31.898077509917606</v>
      </c>
      <c r="H14" s="24">
        <f t="shared" si="1"/>
        <v>68.10192249008239</v>
      </c>
      <c r="I14" s="60"/>
      <c r="J14" s="60"/>
      <c r="K14" s="60"/>
    </row>
    <row r="15" spans="1:11" s="50" customFormat="1" ht="25.5" customHeight="1">
      <c r="A15" s="51" t="s">
        <v>55</v>
      </c>
      <c r="B15" s="20">
        <v>22</v>
      </c>
      <c r="C15" s="20">
        <f t="shared" si="2"/>
        <v>15277</v>
      </c>
      <c r="D15" s="20">
        <v>5897</v>
      </c>
      <c r="E15" s="20">
        <v>9380</v>
      </c>
      <c r="F15" s="24">
        <f t="shared" si="3"/>
        <v>100</v>
      </c>
      <c r="G15" s="24">
        <f t="shared" si="0"/>
        <v>38.60051057144727</v>
      </c>
      <c r="H15" s="24">
        <f t="shared" si="1"/>
        <v>61.39948942855272</v>
      </c>
      <c r="I15" s="60"/>
      <c r="J15" s="60"/>
      <c r="K15" s="60"/>
    </row>
    <row r="16" spans="1:11" s="50" customFormat="1" ht="25.5" customHeight="1">
      <c r="A16" s="52" t="s">
        <v>56</v>
      </c>
      <c r="B16" s="20"/>
      <c r="C16" s="20"/>
      <c r="D16" s="20"/>
      <c r="E16" s="20"/>
      <c r="F16" s="24"/>
      <c r="G16" s="24"/>
      <c r="H16" s="24"/>
      <c r="I16" s="60"/>
      <c r="J16" s="60"/>
      <c r="K16" s="60"/>
    </row>
    <row r="17" spans="1:8" s="50" customFormat="1" ht="25.5" customHeight="1">
      <c r="A17" s="53" t="s">
        <v>25</v>
      </c>
      <c r="B17" s="21"/>
      <c r="C17" s="20">
        <f>D17+E17</f>
        <v>617</v>
      </c>
      <c r="D17" s="20">
        <v>411</v>
      </c>
      <c r="E17" s="20">
        <v>206</v>
      </c>
      <c r="F17" s="25">
        <f>G17+H17</f>
        <v>100</v>
      </c>
      <c r="G17" s="25">
        <f>D17/C17*100</f>
        <v>66.61264181523501</v>
      </c>
      <c r="H17" s="25">
        <f>E17/C17*100</f>
        <v>33.38735818476499</v>
      </c>
    </row>
    <row r="18" spans="1:8" s="50" customFormat="1" ht="25.5" customHeight="1">
      <c r="A18" s="53" t="s">
        <v>26</v>
      </c>
      <c r="B18" s="21"/>
      <c r="C18" s="20">
        <f>D18+E18</f>
        <v>705</v>
      </c>
      <c r="D18" s="20">
        <v>284</v>
      </c>
      <c r="E18" s="20">
        <v>421</v>
      </c>
      <c r="F18" s="25">
        <f>G18+H18</f>
        <v>100</v>
      </c>
      <c r="G18" s="25">
        <f>D18/C18*100</f>
        <v>40.283687943262414</v>
      </c>
      <c r="H18" s="25">
        <f>E18/C18*100</f>
        <v>59.716312056737586</v>
      </c>
    </row>
    <row r="19" spans="1:8" s="50" customFormat="1" ht="25.5" customHeight="1">
      <c r="A19" s="53" t="s">
        <v>20</v>
      </c>
      <c r="B19" s="21"/>
      <c r="C19" s="20">
        <v>1774</v>
      </c>
      <c r="D19" s="20"/>
      <c r="E19" s="20"/>
      <c r="F19" s="25"/>
      <c r="G19" s="25"/>
      <c r="H19" s="25"/>
    </row>
    <row r="20" spans="1:8" s="50" customFormat="1" ht="25.5" customHeight="1">
      <c r="A20" s="53" t="s">
        <v>21</v>
      </c>
      <c r="B20" s="21"/>
      <c r="C20" s="20">
        <v>1016</v>
      </c>
      <c r="D20" s="20"/>
      <c r="E20" s="20"/>
      <c r="F20" s="25"/>
      <c r="G20" s="25"/>
      <c r="H20" s="25"/>
    </row>
    <row r="21" spans="1:8" s="50" customFormat="1" ht="25.5" customHeight="1" thickBot="1">
      <c r="A21" s="54" t="s">
        <v>22</v>
      </c>
      <c r="B21" s="22"/>
      <c r="C21" s="23">
        <v>1049</v>
      </c>
      <c r="D21" s="23"/>
      <c r="E21" s="23"/>
      <c r="F21" s="26"/>
      <c r="G21" s="26"/>
      <c r="H21" s="26"/>
    </row>
    <row r="22" ht="17.25" thickTop="1">
      <c r="A22" s="8" t="s">
        <v>42</v>
      </c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35.875" style="10" customWidth="1"/>
    <col min="2" max="2" width="12.375" style="9" customWidth="1"/>
    <col min="3" max="3" width="12.625" style="9" customWidth="1"/>
    <col min="4" max="4" width="12.125" style="9" customWidth="1"/>
    <col min="5" max="5" width="11.50390625" style="9" customWidth="1"/>
    <col min="6" max="6" width="9.125" style="10" bestFit="1" customWidth="1"/>
    <col min="7" max="16384" width="9.00390625" style="10" customWidth="1"/>
  </cols>
  <sheetData>
    <row r="1" spans="1:8" ht="19.5">
      <c r="A1" s="143" t="s">
        <v>30</v>
      </c>
      <c r="B1" s="144"/>
      <c r="C1" s="144"/>
      <c r="D1" s="144"/>
      <c r="E1" s="144"/>
      <c r="F1" s="145"/>
      <c r="G1" s="145"/>
      <c r="H1" s="145"/>
    </row>
    <row r="2" spans="1:8" ht="18" customHeight="1">
      <c r="A2" s="146" t="s">
        <v>73</v>
      </c>
      <c r="B2" s="147"/>
      <c r="C2" s="147"/>
      <c r="D2" s="147"/>
      <c r="E2" s="147"/>
      <c r="F2" s="148"/>
      <c r="G2" s="148"/>
      <c r="H2" s="148"/>
    </row>
    <row r="3" spans="1:8" s="11" customFormat="1" ht="18" customHeight="1" thickBot="1">
      <c r="A3" s="149" t="s">
        <v>86</v>
      </c>
      <c r="B3" s="150"/>
      <c r="C3" s="150"/>
      <c r="D3" s="150"/>
      <c r="E3" s="150"/>
      <c r="F3" s="151"/>
      <c r="G3" s="151"/>
      <c r="H3" s="151"/>
    </row>
    <row r="4" spans="1:11" ht="29.25" customHeight="1">
      <c r="A4" s="152" t="s">
        <v>0</v>
      </c>
      <c r="B4" s="155" t="s">
        <v>1</v>
      </c>
      <c r="C4" s="155"/>
      <c r="D4" s="155"/>
      <c r="E4" s="155"/>
      <c r="F4" s="156"/>
      <c r="G4" s="156"/>
      <c r="H4" s="157"/>
      <c r="I4" s="12"/>
      <c r="J4" s="12"/>
      <c r="K4" s="12"/>
    </row>
    <row r="5" spans="1:11" ht="27" customHeight="1">
      <c r="A5" s="153"/>
      <c r="B5" s="158" t="s">
        <v>2</v>
      </c>
      <c r="C5" s="158" t="s">
        <v>3</v>
      </c>
      <c r="D5" s="158"/>
      <c r="E5" s="158"/>
      <c r="F5" s="160" t="s">
        <v>117</v>
      </c>
      <c r="G5" s="160"/>
      <c r="H5" s="161"/>
      <c r="I5" s="12"/>
      <c r="J5" s="12"/>
      <c r="K5" s="12"/>
    </row>
    <row r="6" spans="1:11" ht="27.75" customHeight="1" thickBot="1">
      <c r="A6" s="154"/>
      <c r="B6" s="159"/>
      <c r="C6" s="42" t="s">
        <v>111</v>
      </c>
      <c r="D6" s="71" t="s">
        <v>5</v>
      </c>
      <c r="E6" s="71" t="s">
        <v>6</v>
      </c>
      <c r="F6" s="72" t="s">
        <v>87</v>
      </c>
      <c r="G6" s="72" t="s">
        <v>112</v>
      </c>
      <c r="H6" s="73" t="s">
        <v>116</v>
      </c>
      <c r="I6" s="12"/>
      <c r="J6" s="12"/>
      <c r="K6" s="12"/>
    </row>
    <row r="7" spans="1:11" s="6" customFormat="1" ht="25.5" customHeight="1">
      <c r="A7" s="27" t="s">
        <v>7</v>
      </c>
      <c r="B7" s="19">
        <v>15297</v>
      </c>
      <c r="C7" s="19">
        <v>1741185</v>
      </c>
      <c r="D7" s="19">
        <v>808701</v>
      </c>
      <c r="E7" s="19">
        <v>932484</v>
      </c>
      <c r="F7" s="28">
        <f>G7+H7</f>
        <v>100</v>
      </c>
      <c r="G7" s="28">
        <f aca="true" t="shared" si="0" ref="G7:G15">D7/C7*100</f>
        <v>46.445438020658344</v>
      </c>
      <c r="H7" s="28">
        <f aca="true" t="shared" si="1" ref="H7:H15">E7/C7*100</f>
        <v>53.554561979341656</v>
      </c>
      <c r="I7" s="14"/>
      <c r="J7" s="14"/>
      <c r="K7" s="14"/>
    </row>
    <row r="8" spans="1:11" s="50" customFormat="1" ht="25.5" customHeight="1">
      <c r="A8" s="15" t="s">
        <v>48</v>
      </c>
      <c r="B8" s="20">
        <v>4455</v>
      </c>
      <c r="C8" s="20">
        <v>212173</v>
      </c>
      <c r="D8" s="20">
        <v>81843</v>
      </c>
      <c r="E8" s="20">
        <v>130330</v>
      </c>
      <c r="F8" s="24">
        <f>G8+H8</f>
        <v>100</v>
      </c>
      <c r="G8" s="24">
        <f t="shared" si="0"/>
        <v>38.57371107539602</v>
      </c>
      <c r="H8" s="24">
        <f t="shared" si="1"/>
        <v>61.42628892460398</v>
      </c>
      <c r="I8" s="60"/>
      <c r="J8" s="61"/>
      <c r="K8" s="61"/>
    </row>
    <row r="9" spans="1:11" s="50" customFormat="1" ht="25.5" customHeight="1">
      <c r="A9" s="16" t="s">
        <v>49</v>
      </c>
      <c r="B9" s="20">
        <v>1960</v>
      </c>
      <c r="C9" s="20">
        <v>86708</v>
      </c>
      <c r="D9" s="20">
        <v>38504</v>
      </c>
      <c r="E9" s="20">
        <v>48204</v>
      </c>
      <c r="F9" s="24">
        <f aca="true" t="shared" si="2" ref="F9:F15">G9+H9</f>
        <v>100</v>
      </c>
      <c r="G9" s="24">
        <f t="shared" si="0"/>
        <v>44.40651381648752</v>
      </c>
      <c r="H9" s="24">
        <f t="shared" si="1"/>
        <v>55.593486183512475</v>
      </c>
      <c r="I9" s="60"/>
      <c r="J9" s="61"/>
      <c r="K9" s="61"/>
    </row>
    <row r="10" spans="1:11" s="50" customFormat="1" ht="25.5" customHeight="1">
      <c r="A10" s="15" t="s">
        <v>50</v>
      </c>
      <c r="B10" s="20">
        <v>5514</v>
      </c>
      <c r="C10" s="20">
        <v>1199554</v>
      </c>
      <c r="D10" s="20">
        <v>593367</v>
      </c>
      <c r="E10" s="20">
        <v>606187</v>
      </c>
      <c r="F10" s="24">
        <f t="shared" si="2"/>
        <v>100</v>
      </c>
      <c r="G10" s="24">
        <f t="shared" si="0"/>
        <v>49.46563472757375</v>
      </c>
      <c r="H10" s="24">
        <f t="shared" si="1"/>
        <v>50.53436527242625</v>
      </c>
      <c r="I10" s="60"/>
      <c r="J10" s="61"/>
      <c r="K10" s="61"/>
    </row>
    <row r="11" spans="1:11" s="50" customFormat="1" ht="33">
      <c r="A11" s="15" t="s">
        <v>51</v>
      </c>
      <c r="B11" s="20">
        <v>911</v>
      </c>
      <c r="C11" s="20">
        <v>62877</v>
      </c>
      <c r="D11" s="20">
        <v>23213</v>
      </c>
      <c r="E11" s="20">
        <v>39664</v>
      </c>
      <c r="F11" s="24">
        <f t="shared" si="2"/>
        <v>100</v>
      </c>
      <c r="G11" s="24">
        <f t="shared" si="0"/>
        <v>36.918109960716954</v>
      </c>
      <c r="H11" s="24">
        <f t="shared" si="1"/>
        <v>63.08189003928304</v>
      </c>
      <c r="I11" s="60"/>
      <c r="J11" s="61"/>
      <c r="K11" s="61"/>
    </row>
    <row r="12" spans="1:11" s="50" customFormat="1" ht="25.5" customHeight="1">
      <c r="A12" s="15" t="s">
        <v>52</v>
      </c>
      <c r="B12" s="20">
        <v>1185</v>
      </c>
      <c r="C12" s="20">
        <v>30556</v>
      </c>
      <c r="D12" s="20">
        <v>5783</v>
      </c>
      <c r="E12" s="20">
        <v>24773</v>
      </c>
      <c r="F12" s="24">
        <f t="shared" si="2"/>
        <v>100</v>
      </c>
      <c r="G12" s="24">
        <f t="shared" si="0"/>
        <v>18.92590653226862</v>
      </c>
      <c r="H12" s="24">
        <f t="shared" si="1"/>
        <v>81.07409346773137</v>
      </c>
      <c r="I12" s="60"/>
      <c r="J12" s="61"/>
      <c r="K12" s="61"/>
    </row>
    <row r="13" spans="1:11" s="50" customFormat="1" ht="25.5" customHeight="1">
      <c r="A13" s="15" t="s">
        <v>53</v>
      </c>
      <c r="B13" s="20">
        <v>604</v>
      </c>
      <c r="C13" s="20">
        <v>114541</v>
      </c>
      <c r="D13" s="20">
        <v>53200</v>
      </c>
      <c r="E13" s="20">
        <v>61341</v>
      </c>
      <c r="F13" s="24">
        <f t="shared" si="2"/>
        <v>100</v>
      </c>
      <c r="G13" s="24">
        <f t="shared" si="0"/>
        <v>46.446250687526735</v>
      </c>
      <c r="H13" s="24">
        <f t="shared" si="1"/>
        <v>53.553749312473265</v>
      </c>
      <c r="I13" s="60"/>
      <c r="J13" s="61"/>
      <c r="K13" s="61"/>
    </row>
    <row r="14" spans="1:11" s="50" customFormat="1" ht="25.5" customHeight="1">
      <c r="A14" s="15" t="s">
        <v>54</v>
      </c>
      <c r="B14" s="20">
        <v>636</v>
      </c>
      <c r="C14" s="20">
        <v>31240</v>
      </c>
      <c r="D14" s="20">
        <v>11512</v>
      </c>
      <c r="E14" s="20">
        <v>19728</v>
      </c>
      <c r="F14" s="24">
        <f t="shared" si="2"/>
        <v>100</v>
      </c>
      <c r="G14" s="24">
        <f t="shared" si="0"/>
        <v>36.850192061459666</v>
      </c>
      <c r="H14" s="24">
        <f t="shared" si="1"/>
        <v>63.149807938540334</v>
      </c>
      <c r="I14" s="60"/>
      <c r="J14" s="60"/>
      <c r="K14" s="60"/>
    </row>
    <row r="15" spans="1:11" s="50" customFormat="1" ht="25.5" customHeight="1">
      <c r="A15" s="15" t="s">
        <v>55</v>
      </c>
      <c r="B15" s="20">
        <v>32</v>
      </c>
      <c r="C15" s="20">
        <v>3536</v>
      </c>
      <c r="D15" s="20">
        <v>1279</v>
      </c>
      <c r="E15" s="20">
        <v>2257</v>
      </c>
      <c r="F15" s="24">
        <f t="shared" si="2"/>
        <v>100</v>
      </c>
      <c r="G15" s="24">
        <f t="shared" si="0"/>
        <v>36.17081447963801</v>
      </c>
      <c r="H15" s="24">
        <f t="shared" si="1"/>
        <v>63.82918552036199</v>
      </c>
      <c r="I15" s="60"/>
      <c r="J15" s="60"/>
      <c r="K15" s="60"/>
    </row>
    <row r="16" spans="1:11" s="50" customFormat="1" ht="25.5" customHeight="1">
      <c r="A16" s="16" t="s">
        <v>56</v>
      </c>
      <c r="B16" s="20"/>
      <c r="C16" s="20"/>
      <c r="D16" s="20"/>
      <c r="E16" s="20"/>
      <c r="F16" s="24"/>
      <c r="G16" s="24"/>
      <c r="H16" s="24"/>
      <c r="I16" s="60"/>
      <c r="J16" s="60"/>
      <c r="K16" s="60"/>
    </row>
    <row r="17" spans="1:8" s="50" customFormat="1" ht="25.5" customHeight="1">
      <c r="A17" s="17" t="s">
        <v>25</v>
      </c>
      <c r="B17" s="21"/>
      <c r="C17" s="20">
        <v>1263</v>
      </c>
      <c r="D17" s="20">
        <v>794</v>
      </c>
      <c r="E17" s="20">
        <v>469</v>
      </c>
      <c r="F17" s="25">
        <f>G17+H17</f>
        <v>100</v>
      </c>
      <c r="G17" s="25">
        <f>D17/C17*100</f>
        <v>62.866191607284236</v>
      </c>
      <c r="H17" s="25">
        <f>E17/C17*100</f>
        <v>37.13380839271576</v>
      </c>
    </row>
    <row r="18" spans="1:8" s="50" customFormat="1" ht="25.5" customHeight="1">
      <c r="A18" s="17" t="s">
        <v>26</v>
      </c>
      <c r="B18" s="21"/>
      <c r="C18" s="20">
        <v>1358</v>
      </c>
      <c r="D18" s="20">
        <v>538</v>
      </c>
      <c r="E18" s="20">
        <v>820</v>
      </c>
      <c r="F18" s="25">
        <f>G18+H18</f>
        <v>100</v>
      </c>
      <c r="G18" s="25">
        <f>D18/C18*100</f>
        <v>39.617083946980856</v>
      </c>
      <c r="H18" s="25">
        <f>E18/C18*100</f>
        <v>60.382916053019144</v>
      </c>
    </row>
    <row r="19" spans="1:8" s="50" customFormat="1" ht="25.5" customHeight="1">
      <c r="A19" s="17" t="s">
        <v>20</v>
      </c>
      <c r="B19" s="21"/>
      <c r="C19" s="20">
        <v>1497</v>
      </c>
      <c r="D19" s="20">
        <v>676</v>
      </c>
      <c r="E19" s="20">
        <v>821</v>
      </c>
      <c r="F19" s="25">
        <f>G19+H19</f>
        <v>100</v>
      </c>
      <c r="G19" s="25">
        <f>D19/C19*100</f>
        <v>45.15698062792251</v>
      </c>
      <c r="H19" s="25">
        <f>E19/C19*100</f>
        <v>54.843019372077485</v>
      </c>
    </row>
    <row r="20" spans="1:8" s="50" customFormat="1" ht="25.5" customHeight="1">
      <c r="A20" s="17" t="s">
        <v>21</v>
      </c>
      <c r="B20" s="21"/>
      <c r="C20" s="20">
        <v>1037</v>
      </c>
      <c r="D20" s="20">
        <v>386</v>
      </c>
      <c r="E20" s="20">
        <v>651</v>
      </c>
      <c r="F20" s="25">
        <f>G20+H20</f>
        <v>100</v>
      </c>
      <c r="G20" s="25">
        <f>D20/C20*100</f>
        <v>37.22275795564127</v>
      </c>
      <c r="H20" s="25">
        <f>E20/C20*100</f>
        <v>62.77724204435873</v>
      </c>
    </row>
    <row r="21" spans="1:8" s="50" customFormat="1" ht="25.5" customHeight="1" thickBot="1">
      <c r="A21" s="18" t="s">
        <v>22</v>
      </c>
      <c r="B21" s="22"/>
      <c r="C21" s="23">
        <v>1188</v>
      </c>
      <c r="D21" s="23">
        <v>593</v>
      </c>
      <c r="E21" s="23">
        <v>595</v>
      </c>
      <c r="F21" s="26">
        <f>G21+H21</f>
        <v>100</v>
      </c>
      <c r="G21" s="26">
        <f>D21/C21*100</f>
        <v>49.91582491582491</v>
      </c>
      <c r="H21" s="26">
        <f>E21/C21*100</f>
        <v>50.08417508417509</v>
      </c>
    </row>
    <row r="22" ht="17.25" thickTop="1">
      <c r="A22" s="8" t="s">
        <v>42</v>
      </c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0">
      <selection activeCell="C6" sqref="C6"/>
    </sheetView>
  </sheetViews>
  <sheetFormatPr defaultColWidth="9.00390625" defaultRowHeight="16.5"/>
  <cols>
    <col min="1" max="1" width="35.875" style="10" customWidth="1"/>
    <col min="2" max="2" width="12.375" style="9" customWidth="1"/>
    <col min="3" max="3" width="12.625" style="9" customWidth="1"/>
    <col min="4" max="4" width="12.125" style="9" customWidth="1"/>
    <col min="5" max="5" width="11.50390625" style="9" customWidth="1"/>
    <col min="6" max="6" width="9.125" style="10" bestFit="1" customWidth="1"/>
    <col min="7" max="16384" width="9.00390625" style="10" customWidth="1"/>
  </cols>
  <sheetData>
    <row r="1" spans="1:8" ht="19.5">
      <c r="A1" s="162" t="s">
        <v>30</v>
      </c>
      <c r="B1" s="163"/>
      <c r="C1" s="163"/>
      <c r="D1" s="163"/>
      <c r="E1" s="163"/>
      <c r="F1" s="164"/>
      <c r="G1" s="164"/>
      <c r="H1" s="164"/>
    </row>
    <row r="2" spans="1:8" ht="18" customHeight="1">
      <c r="A2" s="146" t="s">
        <v>74</v>
      </c>
      <c r="B2" s="147"/>
      <c r="C2" s="147"/>
      <c r="D2" s="147"/>
      <c r="E2" s="147"/>
      <c r="F2" s="148"/>
      <c r="G2" s="148"/>
      <c r="H2" s="148"/>
    </row>
    <row r="3" spans="1:8" s="11" customFormat="1" ht="18" customHeight="1" thickBot="1">
      <c r="A3" s="149" t="s">
        <v>86</v>
      </c>
      <c r="B3" s="150"/>
      <c r="C3" s="150"/>
      <c r="D3" s="150"/>
      <c r="E3" s="150"/>
      <c r="F3" s="151"/>
      <c r="G3" s="151"/>
      <c r="H3" s="151"/>
    </row>
    <row r="4" spans="1:11" ht="29.25" customHeight="1">
      <c r="A4" s="152" t="s">
        <v>0</v>
      </c>
      <c r="B4" s="155" t="s">
        <v>1</v>
      </c>
      <c r="C4" s="155"/>
      <c r="D4" s="155"/>
      <c r="E4" s="155"/>
      <c r="F4" s="156"/>
      <c r="G4" s="156"/>
      <c r="H4" s="157"/>
      <c r="I4" s="12"/>
      <c r="J4" s="12"/>
      <c r="K4" s="12"/>
    </row>
    <row r="5" spans="1:11" ht="27" customHeight="1">
      <c r="A5" s="153"/>
      <c r="B5" s="158" t="s">
        <v>2</v>
      </c>
      <c r="C5" s="158" t="s">
        <v>3</v>
      </c>
      <c r="D5" s="158"/>
      <c r="E5" s="158"/>
      <c r="F5" s="160" t="s">
        <v>110</v>
      </c>
      <c r="G5" s="160"/>
      <c r="H5" s="161"/>
      <c r="I5" s="12"/>
      <c r="J5" s="12"/>
      <c r="K5" s="12"/>
    </row>
    <row r="6" spans="1:11" ht="27.75" customHeight="1" thickBot="1">
      <c r="A6" s="154"/>
      <c r="B6" s="159"/>
      <c r="C6" s="42" t="s">
        <v>111</v>
      </c>
      <c r="D6" s="71" t="s">
        <v>5</v>
      </c>
      <c r="E6" s="71" t="s">
        <v>6</v>
      </c>
      <c r="F6" s="72" t="s">
        <v>114</v>
      </c>
      <c r="G6" s="72" t="s">
        <v>115</v>
      </c>
      <c r="H6" s="73" t="s">
        <v>116</v>
      </c>
      <c r="I6" s="12"/>
      <c r="J6" s="12"/>
      <c r="K6" s="12"/>
    </row>
    <row r="7" spans="1:11" s="6" customFormat="1" ht="25.5" customHeight="1">
      <c r="A7" s="27" t="s">
        <v>7</v>
      </c>
      <c r="B7" s="19">
        <f>SUM(B8:B15)</f>
        <v>16532</v>
      </c>
      <c r="C7" s="19">
        <f>SUM(C8:C15)</f>
        <v>1434465</v>
      </c>
      <c r="D7" s="19">
        <f>SUM(D8:D15)</f>
        <v>649909</v>
      </c>
      <c r="E7" s="19">
        <f>SUM(E8:E15)</f>
        <v>784556</v>
      </c>
      <c r="F7" s="28">
        <f>G7+H7</f>
        <v>100</v>
      </c>
      <c r="G7" s="28">
        <f aca="true" t="shared" si="0" ref="G7:G15">D7/C7*100</f>
        <v>45.30671713844534</v>
      </c>
      <c r="H7" s="28">
        <f aca="true" t="shared" si="1" ref="H7:H15">E7/C7*100</f>
        <v>54.69328286155466</v>
      </c>
      <c r="I7" s="14"/>
      <c r="J7" s="14"/>
      <c r="K7" s="14"/>
    </row>
    <row r="8" spans="1:11" s="50" customFormat="1" ht="25.5" customHeight="1">
      <c r="A8" s="15" t="s">
        <v>48</v>
      </c>
      <c r="B8" s="20">
        <v>6226</v>
      </c>
      <c r="C8" s="20">
        <f>D8+E8</f>
        <v>227892</v>
      </c>
      <c r="D8" s="20">
        <v>85832</v>
      </c>
      <c r="E8" s="20">
        <v>142060</v>
      </c>
      <c r="F8" s="24">
        <f>G8+H8</f>
        <v>100</v>
      </c>
      <c r="G8" s="24">
        <f t="shared" si="0"/>
        <v>37.663454618854544</v>
      </c>
      <c r="H8" s="24">
        <f t="shared" si="1"/>
        <v>62.336545381145456</v>
      </c>
      <c r="I8" s="60"/>
      <c r="J8" s="61"/>
      <c r="K8" s="61"/>
    </row>
    <row r="9" spans="1:11" s="50" customFormat="1" ht="25.5" customHeight="1">
      <c r="A9" s="16" t="s">
        <v>49</v>
      </c>
      <c r="B9" s="20">
        <v>1795</v>
      </c>
      <c r="C9" s="20">
        <f aca="true" t="shared" si="2" ref="C9:C20">D9+E9</f>
        <v>90303</v>
      </c>
      <c r="D9" s="20">
        <v>39295</v>
      </c>
      <c r="E9" s="20">
        <v>51008</v>
      </c>
      <c r="F9" s="24">
        <f aca="true" t="shared" si="3" ref="F9:F15">G9+H9</f>
        <v>100</v>
      </c>
      <c r="G9" s="24">
        <f t="shared" si="0"/>
        <v>43.514611917655</v>
      </c>
      <c r="H9" s="24">
        <f t="shared" si="1"/>
        <v>56.48538808234499</v>
      </c>
      <c r="I9" s="60"/>
      <c r="J9" s="61"/>
      <c r="K9" s="61"/>
    </row>
    <row r="10" spans="1:11" s="50" customFormat="1" ht="25.5" customHeight="1">
      <c r="A10" s="15" t="s">
        <v>50</v>
      </c>
      <c r="B10" s="20">
        <v>4986</v>
      </c>
      <c r="C10" s="20">
        <f t="shared" si="2"/>
        <v>925094</v>
      </c>
      <c r="D10" s="20">
        <v>455545</v>
      </c>
      <c r="E10" s="20">
        <v>469549</v>
      </c>
      <c r="F10" s="24">
        <f t="shared" si="3"/>
        <v>100</v>
      </c>
      <c r="G10" s="24">
        <f t="shared" si="0"/>
        <v>49.24310394403164</v>
      </c>
      <c r="H10" s="24">
        <f t="shared" si="1"/>
        <v>50.75689605596837</v>
      </c>
      <c r="I10" s="60"/>
      <c r="J10" s="61"/>
      <c r="K10" s="61"/>
    </row>
    <row r="11" spans="1:11" s="50" customFormat="1" ht="33">
      <c r="A11" s="15" t="s">
        <v>51</v>
      </c>
      <c r="B11" s="20">
        <v>1067</v>
      </c>
      <c r="C11" s="20">
        <f t="shared" si="2"/>
        <v>39566</v>
      </c>
      <c r="D11" s="20">
        <v>15551</v>
      </c>
      <c r="E11" s="20">
        <v>24015</v>
      </c>
      <c r="F11" s="24">
        <f t="shared" si="3"/>
        <v>100</v>
      </c>
      <c r="G11" s="24">
        <f t="shared" si="0"/>
        <v>39.30394783399889</v>
      </c>
      <c r="H11" s="24">
        <f t="shared" si="1"/>
        <v>60.69605216600111</v>
      </c>
      <c r="I11" s="60"/>
      <c r="J11" s="61"/>
      <c r="K11" s="61"/>
    </row>
    <row r="12" spans="1:11" s="50" customFormat="1" ht="25.5" customHeight="1">
      <c r="A12" s="15" t="s">
        <v>52</v>
      </c>
      <c r="B12" s="20">
        <v>1094</v>
      </c>
      <c r="C12" s="20">
        <f t="shared" si="2"/>
        <v>32131</v>
      </c>
      <c r="D12" s="20">
        <v>7476</v>
      </c>
      <c r="E12" s="20">
        <v>24655</v>
      </c>
      <c r="F12" s="24">
        <f t="shared" si="3"/>
        <v>100</v>
      </c>
      <c r="G12" s="24">
        <f t="shared" si="0"/>
        <v>23.267249696554728</v>
      </c>
      <c r="H12" s="24">
        <f t="shared" si="1"/>
        <v>76.73275030344527</v>
      </c>
      <c r="I12" s="60"/>
      <c r="J12" s="61"/>
      <c r="K12" s="61"/>
    </row>
    <row r="13" spans="1:11" s="50" customFormat="1" ht="25.5" customHeight="1">
      <c r="A13" s="15" t="s">
        <v>53</v>
      </c>
      <c r="B13" s="20">
        <f>729</f>
        <v>729</v>
      </c>
      <c r="C13" s="20">
        <f t="shared" si="2"/>
        <v>89286</v>
      </c>
      <c r="D13" s="20">
        <v>35749</v>
      </c>
      <c r="E13" s="20">
        <v>53537</v>
      </c>
      <c r="F13" s="24">
        <f t="shared" si="3"/>
        <v>100</v>
      </c>
      <c r="G13" s="24">
        <f t="shared" si="0"/>
        <v>40.038751875993995</v>
      </c>
      <c r="H13" s="24">
        <f t="shared" si="1"/>
        <v>59.961248124006005</v>
      </c>
      <c r="I13" s="60"/>
      <c r="J13" s="61"/>
      <c r="K13" s="61"/>
    </row>
    <row r="14" spans="1:11" s="50" customFormat="1" ht="25.5" customHeight="1">
      <c r="A14" s="15" t="s">
        <v>54</v>
      </c>
      <c r="B14" s="20">
        <v>623</v>
      </c>
      <c r="C14" s="20">
        <f t="shared" si="2"/>
        <v>26649</v>
      </c>
      <c r="D14" s="20">
        <v>8931</v>
      </c>
      <c r="E14" s="20">
        <v>17718</v>
      </c>
      <c r="F14" s="24">
        <f t="shared" si="3"/>
        <v>100</v>
      </c>
      <c r="G14" s="24">
        <f t="shared" si="0"/>
        <v>33.51345266238883</v>
      </c>
      <c r="H14" s="24">
        <f t="shared" si="1"/>
        <v>66.48654733761117</v>
      </c>
      <c r="I14" s="60"/>
      <c r="J14" s="60"/>
      <c r="K14" s="60"/>
    </row>
    <row r="15" spans="1:11" s="50" customFormat="1" ht="25.5" customHeight="1">
      <c r="A15" s="15" t="s">
        <v>55</v>
      </c>
      <c r="B15" s="20">
        <f>1+1+1+1+1+4+1+1+1</f>
        <v>12</v>
      </c>
      <c r="C15" s="20">
        <f t="shared" si="2"/>
        <v>3544</v>
      </c>
      <c r="D15" s="20">
        <f>9+1250+20+150+36+54+4+3+4</f>
        <v>1530</v>
      </c>
      <c r="E15" s="20">
        <f>19+1250+100+200+47+289+16+34+59</f>
        <v>2014</v>
      </c>
      <c r="F15" s="24">
        <f t="shared" si="3"/>
        <v>100</v>
      </c>
      <c r="G15" s="24">
        <f t="shared" si="0"/>
        <v>43.17155756207675</v>
      </c>
      <c r="H15" s="24">
        <f t="shared" si="1"/>
        <v>56.82844243792326</v>
      </c>
      <c r="I15" s="60"/>
      <c r="J15" s="60"/>
      <c r="K15" s="60"/>
    </row>
    <row r="16" spans="1:11" s="50" customFormat="1" ht="25.5" customHeight="1">
      <c r="A16" s="16" t="s">
        <v>56</v>
      </c>
      <c r="B16" s="20"/>
      <c r="C16" s="20"/>
      <c r="D16" s="20"/>
      <c r="E16" s="20"/>
      <c r="F16" s="24"/>
      <c r="G16" s="24"/>
      <c r="H16" s="24"/>
      <c r="I16" s="60"/>
      <c r="J16" s="60"/>
      <c r="K16" s="60"/>
    </row>
    <row r="17" spans="1:8" s="50" customFormat="1" ht="25.5" customHeight="1">
      <c r="A17" s="17" t="s">
        <v>25</v>
      </c>
      <c r="B17" s="21"/>
      <c r="C17" s="20">
        <f t="shared" si="2"/>
        <v>866</v>
      </c>
      <c r="D17" s="20">
        <v>493</v>
      </c>
      <c r="E17" s="20">
        <v>373</v>
      </c>
      <c r="F17" s="25">
        <f>G17+H17</f>
        <v>100</v>
      </c>
      <c r="G17" s="25">
        <f>D17/C17*100</f>
        <v>56.928406466512705</v>
      </c>
      <c r="H17" s="25">
        <f>E17/C17*100</f>
        <v>43.071593533487295</v>
      </c>
    </row>
    <row r="18" spans="1:8" s="50" customFormat="1" ht="25.5" customHeight="1">
      <c r="A18" s="17" t="s">
        <v>26</v>
      </c>
      <c r="B18" s="21"/>
      <c r="C18" s="20">
        <f t="shared" si="2"/>
        <v>952</v>
      </c>
      <c r="D18" s="20">
        <v>334</v>
      </c>
      <c r="E18" s="20">
        <v>618</v>
      </c>
      <c r="F18" s="25">
        <f>G18+H18</f>
        <v>100</v>
      </c>
      <c r="G18" s="25">
        <f>D18/C18*100</f>
        <v>35.08403361344538</v>
      </c>
      <c r="H18" s="25">
        <f>E18/C18*100</f>
        <v>64.91596638655463</v>
      </c>
    </row>
    <row r="19" spans="1:8" s="50" customFormat="1" ht="25.5" customHeight="1">
      <c r="A19" s="17" t="s">
        <v>20</v>
      </c>
      <c r="B19" s="21"/>
      <c r="C19" s="20">
        <f t="shared" si="2"/>
        <v>814</v>
      </c>
      <c r="D19" s="20">
        <v>372</v>
      </c>
      <c r="E19" s="20">
        <v>442</v>
      </c>
      <c r="F19" s="25">
        <f>G19+H19</f>
        <v>100</v>
      </c>
      <c r="G19" s="25">
        <f>D19/C19*100</f>
        <v>45.7002457002457</v>
      </c>
      <c r="H19" s="25">
        <f>E19/C19*100</f>
        <v>54.2997542997543</v>
      </c>
    </row>
    <row r="20" spans="1:8" s="50" customFormat="1" ht="25.5" customHeight="1">
      <c r="A20" s="17" t="s">
        <v>21</v>
      </c>
      <c r="B20" s="21"/>
      <c r="C20" s="20">
        <f t="shared" si="2"/>
        <v>713</v>
      </c>
      <c r="D20" s="20">
        <v>258</v>
      </c>
      <c r="E20" s="20">
        <v>455</v>
      </c>
      <c r="F20" s="25">
        <f>G20+H20</f>
        <v>100</v>
      </c>
      <c r="G20" s="25">
        <f>D20/C20*100</f>
        <v>36.18513323983169</v>
      </c>
      <c r="H20" s="25">
        <f>E20/C20*100</f>
        <v>63.8148667601683</v>
      </c>
    </row>
    <row r="21" spans="1:8" s="50" customFormat="1" ht="25.5" customHeight="1" thickBot="1">
      <c r="A21" s="18" t="s">
        <v>22</v>
      </c>
      <c r="B21" s="22"/>
      <c r="C21" s="23">
        <f>D21+E21</f>
        <v>911</v>
      </c>
      <c r="D21" s="23">
        <v>338</v>
      </c>
      <c r="E21" s="23">
        <v>573</v>
      </c>
      <c r="F21" s="26">
        <f>G21+H21</f>
        <v>100</v>
      </c>
      <c r="G21" s="26">
        <f>D21/C21*100</f>
        <v>37.102085620197585</v>
      </c>
      <c r="H21" s="26">
        <f>E21/C21*100</f>
        <v>62.89791437980241</v>
      </c>
    </row>
    <row r="22" ht="17.25" thickTop="1">
      <c r="A22" s="8" t="s">
        <v>42</v>
      </c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0">
      <selection activeCell="C6" sqref="C6"/>
    </sheetView>
  </sheetViews>
  <sheetFormatPr defaultColWidth="9.00390625" defaultRowHeight="16.5"/>
  <cols>
    <col min="1" max="1" width="35.25390625" style="10" bestFit="1" customWidth="1"/>
    <col min="2" max="2" width="9.875" style="9" customWidth="1"/>
    <col min="3" max="5" width="11.625" style="9" customWidth="1"/>
    <col min="6" max="8" width="9.875" style="10" customWidth="1"/>
    <col min="9" max="16384" width="9.00390625" style="10" customWidth="1"/>
  </cols>
  <sheetData>
    <row r="1" spans="1:9" ht="19.5">
      <c r="A1" s="162" t="s">
        <v>30</v>
      </c>
      <c r="B1" s="163"/>
      <c r="C1" s="163"/>
      <c r="D1" s="163"/>
      <c r="E1" s="163"/>
      <c r="F1" s="164"/>
      <c r="G1" s="164"/>
      <c r="H1" s="164"/>
      <c r="I1" s="12"/>
    </row>
    <row r="2" spans="1:9" ht="16.5">
      <c r="A2" s="165" t="s">
        <v>75</v>
      </c>
      <c r="B2" s="166"/>
      <c r="C2" s="166"/>
      <c r="D2" s="166"/>
      <c r="E2" s="166"/>
      <c r="F2" s="167"/>
      <c r="G2" s="167"/>
      <c r="H2" s="167"/>
      <c r="I2" s="12"/>
    </row>
    <row r="3" spans="1:9" s="11" customFormat="1" ht="17.25" thickBot="1">
      <c r="A3" s="168" t="s">
        <v>86</v>
      </c>
      <c r="B3" s="169"/>
      <c r="C3" s="169"/>
      <c r="D3" s="169"/>
      <c r="E3" s="169"/>
      <c r="F3" s="170"/>
      <c r="G3" s="170"/>
      <c r="H3" s="170"/>
      <c r="I3" s="13"/>
    </row>
    <row r="4" spans="1:9" ht="29.25" customHeight="1">
      <c r="A4" s="124" t="s">
        <v>0</v>
      </c>
      <c r="B4" s="127" t="s">
        <v>1</v>
      </c>
      <c r="C4" s="127"/>
      <c r="D4" s="127"/>
      <c r="E4" s="127"/>
      <c r="F4" s="127"/>
      <c r="G4" s="127"/>
      <c r="H4" s="128"/>
      <c r="I4" s="12"/>
    </row>
    <row r="5" spans="1:9" ht="27" customHeight="1">
      <c r="A5" s="125"/>
      <c r="B5" s="129" t="s">
        <v>2</v>
      </c>
      <c r="C5" s="129" t="s">
        <v>3</v>
      </c>
      <c r="D5" s="129"/>
      <c r="E5" s="129"/>
      <c r="F5" s="131" t="s">
        <v>110</v>
      </c>
      <c r="G5" s="131"/>
      <c r="H5" s="132"/>
      <c r="I5" s="12"/>
    </row>
    <row r="6" spans="1:9" ht="27.75" customHeight="1" thickBot="1">
      <c r="A6" s="126"/>
      <c r="B6" s="130"/>
      <c r="C6" s="42" t="s">
        <v>111</v>
      </c>
      <c r="D6" s="69" t="s">
        <v>5</v>
      </c>
      <c r="E6" s="69" t="s">
        <v>6</v>
      </c>
      <c r="F6" s="42" t="s">
        <v>111</v>
      </c>
      <c r="G6" s="42" t="s">
        <v>112</v>
      </c>
      <c r="H6" s="70" t="s">
        <v>113</v>
      </c>
      <c r="I6" s="12"/>
    </row>
    <row r="7" spans="1:9" s="6" customFormat="1" ht="27" customHeight="1">
      <c r="A7" s="27" t="s">
        <v>7</v>
      </c>
      <c r="B7" s="19">
        <f>SUM(B8:B15)</f>
        <v>14579</v>
      </c>
      <c r="C7" s="19">
        <f>SUM(C8:C15)</f>
        <v>1087811</v>
      </c>
      <c r="D7" s="19">
        <f>SUM(D8:D15)</f>
        <v>505699</v>
      </c>
      <c r="E7" s="19">
        <f>SUM(E8:E15)</f>
        <v>582112</v>
      </c>
      <c r="F7" s="28">
        <f>G7+H7</f>
        <v>100</v>
      </c>
      <c r="G7" s="28">
        <f aca="true" t="shared" si="0" ref="G7:G15">D7/C7*100</f>
        <v>46.48776303971921</v>
      </c>
      <c r="H7" s="28">
        <f aca="true" t="shared" si="1" ref="H7:H15">E7/C7*100</f>
        <v>53.51223696028078</v>
      </c>
      <c r="I7" s="14"/>
    </row>
    <row r="8" spans="1:9" s="6" customFormat="1" ht="27" customHeight="1">
      <c r="A8" s="15" t="s">
        <v>48</v>
      </c>
      <c r="B8" s="20">
        <v>4099</v>
      </c>
      <c r="C8" s="20">
        <v>166516</v>
      </c>
      <c r="D8" s="20">
        <v>67171</v>
      </c>
      <c r="E8" s="20">
        <v>99345</v>
      </c>
      <c r="F8" s="24">
        <f>G8+H8</f>
        <v>100</v>
      </c>
      <c r="G8" s="24">
        <f t="shared" si="0"/>
        <v>40.339066516130586</v>
      </c>
      <c r="H8" s="24">
        <f t="shared" si="1"/>
        <v>59.660933483869414</v>
      </c>
      <c r="I8" s="12"/>
    </row>
    <row r="9" spans="1:9" s="6" customFormat="1" ht="27" customHeight="1">
      <c r="A9" s="16" t="s">
        <v>49</v>
      </c>
      <c r="B9" s="20">
        <v>1720</v>
      </c>
      <c r="C9" s="20">
        <v>80161</v>
      </c>
      <c r="D9" s="20">
        <v>35428</v>
      </c>
      <c r="E9" s="20">
        <v>44733</v>
      </c>
      <c r="F9" s="24">
        <f aca="true" t="shared" si="2" ref="F9:F15">G9+H9</f>
        <v>100</v>
      </c>
      <c r="G9" s="24">
        <f t="shared" si="0"/>
        <v>44.19605543843016</v>
      </c>
      <c r="H9" s="24">
        <f t="shared" si="1"/>
        <v>55.80394456156984</v>
      </c>
      <c r="I9" s="12"/>
    </row>
    <row r="10" spans="1:9" s="6" customFormat="1" ht="27" customHeight="1">
      <c r="A10" s="15" t="s">
        <v>79</v>
      </c>
      <c r="B10" s="20">
        <v>716</v>
      </c>
      <c r="C10" s="20">
        <v>31410</v>
      </c>
      <c r="D10" s="20">
        <v>11732</v>
      </c>
      <c r="E10" s="20">
        <v>19678</v>
      </c>
      <c r="F10" s="24">
        <f t="shared" si="2"/>
        <v>100</v>
      </c>
      <c r="G10" s="24">
        <f t="shared" si="0"/>
        <v>37.35116205030245</v>
      </c>
      <c r="H10" s="24">
        <f t="shared" si="1"/>
        <v>62.648837949697544</v>
      </c>
      <c r="I10" s="12"/>
    </row>
    <row r="11" spans="1:9" s="6" customFormat="1" ht="27" customHeight="1">
      <c r="A11" s="15" t="s">
        <v>76</v>
      </c>
      <c r="B11" s="20">
        <v>5000</v>
      </c>
      <c r="C11" s="20">
        <v>716930</v>
      </c>
      <c r="D11" s="20">
        <v>354412</v>
      </c>
      <c r="E11" s="20">
        <v>362518</v>
      </c>
      <c r="F11" s="24">
        <f t="shared" si="2"/>
        <v>100</v>
      </c>
      <c r="G11" s="24">
        <f t="shared" si="0"/>
        <v>49.43467284114209</v>
      </c>
      <c r="H11" s="24">
        <f t="shared" si="1"/>
        <v>50.56532715885791</v>
      </c>
      <c r="I11" s="12"/>
    </row>
    <row r="12" spans="1:9" s="6" customFormat="1" ht="27" customHeight="1">
      <c r="A12" s="15" t="s">
        <v>78</v>
      </c>
      <c r="B12" s="20">
        <v>1874</v>
      </c>
      <c r="C12" s="20">
        <v>54637</v>
      </c>
      <c r="D12" s="20">
        <v>26292</v>
      </c>
      <c r="E12" s="20">
        <v>28345</v>
      </c>
      <c r="F12" s="24">
        <f t="shared" si="2"/>
        <v>100</v>
      </c>
      <c r="G12" s="24">
        <f t="shared" si="0"/>
        <v>48.12123652469938</v>
      </c>
      <c r="H12" s="24">
        <f t="shared" si="1"/>
        <v>51.878763475300616</v>
      </c>
      <c r="I12" s="12"/>
    </row>
    <row r="13" spans="1:9" s="6" customFormat="1" ht="27" customHeight="1">
      <c r="A13" s="15" t="s">
        <v>53</v>
      </c>
      <c r="B13" s="20">
        <v>112</v>
      </c>
      <c r="C13" s="20">
        <v>14991</v>
      </c>
      <c r="D13" s="20">
        <v>6384</v>
      </c>
      <c r="E13" s="20">
        <v>8607</v>
      </c>
      <c r="F13" s="25">
        <f t="shared" si="2"/>
        <v>100</v>
      </c>
      <c r="G13" s="25">
        <f t="shared" si="0"/>
        <v>42.585551330798474</v>
      </c>
      <c r="H13" s="25">
        <f t="shared" si="1"/>
        <v>57.414448669201526</v>
      </c>
      <c r="I13" s="10"/>
    </row>
    <row r="14" spans="1:8" s="6" customFormat="1" ht="27" customHeight="1">
      <c r="A14" s="15" t="s">
        <v>77</v>
      </c>
      <c r="B14" s="20">
        <v>1051</v>
      </c>
      <c r="C14" s="20">
        <v>22555</v>
      </c>
      <c r="D14" s="20">
        <v>4162</v>
      </c>
      <c r="E14" s="20">
        <v>18393</v>
      </c>
      <c r="F14" s="25">
        <f t="shared" si="2"/>
        <v>100</v>
      </c>
      <c r="G14" s="25">
        <f t="shared" si="0"/>
        <v>18.452671248060298</v>
      </c>
      <c r="H14" s="25">
        <f t="shared" si="1"/>
        <v>81.5473287519397</v>
      </c>
    </row>
    <row r="15" spans="1:8" s="6" customFormat="1" ht="27" customHeight="1">
      <c r="A15" s="15" t="s">
        <v>55</v>
      </c>
      <c r="B15" s="20">
        <f>3+4</f>
        <v>7</v>
      </c>
      <c r="C15" s="20">
        <f>D15+E15</f>
        <v>611</v>
      </c>
      <c r="D15" s="20">
        <f>100+18</f>
        <v>118</v>
      </c>
      <c r="E15" s="20">
        <f>370+123</f>
        <v>493</v>
      </c>
      <c r="F15" s="25">
        <f t="shared" si="2"/>
        <v>100</v>
      </c>
      <c r="G15" s="25">
        <f t="shared" si="0"/>
        <v>19.312602291325696</v>
      </c>
      <c r="H15" s="25">
        <f t="shared" si="1"/>
        <v>80.6873977086743</v>
      </c>
    </row>
    <row r="16" spans="1:8" s="6" customFormat="1" ht="27" customHeight="1">
      <c r="A16" s="16" t="s">
        <v>56</v>
      </c>
      <c r="B16" s="20"/>
      <c r="C16" s="20"/>
      <c r="D16" s="20"/>
      <c r="E16" s="20"/>
      <c r="F16" s="25"/>
      <c r="G16" s="25"/>
      <c r="H16" s="25"/>
    </row>
    <row r="17" spans="1:8" s="6" customFormat="1" ht="27" customHeight="1">
      <c r="A17" s="17" t="s">
        <v>25</v>
      </c>
      <c r="B17" s="21"/>
      <c r="C17" s="20">
        <f>D17+E17</f>
        <v>1624</v>
      </c>
      <c r="D17" s="20">
        <v>1073</v>
      </c>
      <c r="E17" s="20">
        <v>551</v>
      </c>
      <c r="F17" s="25">
        <f>G17+H17</f>
        <v>100</v>
      </c>
      <c r="G17" s="25">
        <f>D17/C17*100</f>
        <v>66.07142857142857</v>
      </c>
      <c r="H17" s="25">
        <f>E17/C17*100</f>
        <v>33.92857142857143</v>
      </c>
    </row>
    <row r="18" spans="1:8" s="6" customFormat="1" ht="27" customHeight="1">
      <c r="A18" s="17" t="s">
        <v>26</v>
      </c>
      <c r="B18" s="21"/>
      <c r="C18" s="20">
        <f>D18+E18</f>
        <v>2086</v>
      </c>
      <c r="D18" s="20">
        <v>1186</v>
      </c>
      <c r="E18" s="20">
        <v>900</v>
      </c>
      <c r="F18" s="25">
        <f>G18+H18</f>
        <v>100</v>
      </c>
      <c r="G18" s="25">
        <f>D18/C18*100</f>
        <v>56.85522531160115</v>
      </c>
      <c r="H18" s="25">
        <f>E18/C18*100</f>
        <v>43.144774688398854</v>
      </c>
    </row>
    <row r="19" spans="1:8" s="6" customFormat="1" ht="27" customHeight="1">
      <c r="A19" s="17" t="s">
        <v>20</v>
      </c>
      <c r="B19" s="21"/>
      <c r="C19" s="20">
        <f>D19+E19</f>
        <v>948</v>
      </c>
      <c r="D19" s="20">
        <v>359</v>
      </c>
      <c r="E19" s="20">
        <v>589</v>
      </c>
      <c r="F19" s="25">
        <f>G19+H19</f>
        <v>100</v>
      </c>
      <c r="G19" s="25">
        <f>D19/C19*100</f>
        <v>37.869198312236286</v>
      </c>
      <c r="H19" s="25">
        <f>E19/C19*100</f>
        <v>62.130801687763714</v>
      </c>
    </row>
    <row r="20" spans="1:8" s="6" customFormat="1" ht="27" customHeight="1">
      <c r="A20" s="17" t="s">
        <v>21</v>
      </c>
      <c r="B20" s="21"/>
      <c r="C20" s="20">
        <f>D20+E20</f>
        <v>573</v>
      </c>
      <c r="D20" s="20">
        <v>238</v>
      </c>
      <c r="E20" s="20">
        <v>335</v>
      </c>
      <c r="F20" s="25">
        <f>G20+H20</f>
        <v>100</v>
      </c>
      <c r="G20" s="25">
        <f>D20/C20*100</f>
        <v>41.53577661431064</v>
      </c>
      <c r="H20" s="25">
        <f>E20/C20*100</f>
        <v>58.46422338568935</v>
      </c>
    </row>
    <row r="21" spans="1:8" s="6" customFormat="1" ht="27" customHeight="1" thickBot="1">
      <c r="A21" s="29" t="s">
        <v>22</v>
      </c>
      <c r="B21" s="30"/>
      <c r="C21" s="31">
        <f>D21+E21</f>
        <v>4675</v>
      </c>
      <c r="D21" s="31">
        <v>2504</v>
      </c>
      <c r="E21" s="31">
        <v>2171</v>
      </c>
      <c r="F21" s="32">
        <f>G21+H21</f>
        <v>100</v>
      </c>
      <c r="G21" s="32">
        <f>D21/C21*100</f>
        <v>53.56149732620321</v>
      </c>
      <c r="H21" s="32">
        <f>E21/C21*100</f>
        <v>46.43850267379679</v>
      </c>
    </row>
    <row r="22" ht="16.5">
      <c r="A22" s="33" t="s">
        <v>42</v>
      </c>
    </row>
  </sheetData>
  <sheetProtection/>
  <mergeCells count="8">
    <mergeCell ref="A1:H1"/>
    <mergeCell ref="A2:H2"/>
    <mergeCell ref="A3:H3"/>
    <mergeCell ref="A4:A6"/>
    <mergeCell ref="B4:H4"/>
    <mergeCell ref="B5:B6"/>
    <mergeCell ref="C5:E5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c</cp:lastModifiedBy>
  <cp:lastPrinted>2022-05-03T07:56:34Z</cp:lastPrinted>
  <dcterms:created xsi:type="dcterms:W3CDTF">2012-12-10T06:25:22Z</dcterms:created>
  <dcterms:modified xsi:type="dcterms:W3CDTF">2023-05-11T05:48:08Z</dcterms:modified>
  <cp:category/>
  <cp:version/>
  <cp:contentType/>
  <cp:contentStatus/>
</cp:coreProperties>
</file>