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育如\公務\4.教育經費\108學年\EDS核對\OK\"/>
    </mc:Choice>
  </mc:AlternateContent>
  <xr:revisionPtr revIDLastSave="0" documentId="8_{13C01985-CE25-42C8-BFD4-C91650EC57BA}" xr6:coauthVersionLast="36" xr6:coauthVersionMax="36" xr10:uidLastSave="{00000000-0000-0000-0000-000000000000}"/>
  <bookViews>
    <workbookView xWindow="0" yWindow="0" windowWidth="25770" windowHeight="14265" xr2:uid="{00000000-000D-0000-FFFF-FFFF00000000}"/>
  </bookViews>
  <sheets>
    <sheet name="A3-2" sheetId="1" r:id="rId1"/>
  </sheets>
  <externalReferences>
    <externalReference r:id="rId2"/>
  </externalReferences>
  <definedNames>
    <definedName name="_xlnm.Print_Area" localSheetId="0">'A3-2'!$A$1:$Y$48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X7" i="1" l="1"/>
  <c r="V7" i="1"/>
  <c r="T7" i="1"/>
  <c r="R7" i="1"/>
  <c r="P7" i="1"/>
  <c r="N7" i="1"/>
  <c r="L7" i="1"/>
  <c r="J7" i="1"/>
  <c r="H7" i="1"/>
  <c r="F7" i="1"/>
  <c r="D7" i="1"/>
  <c r="B7" i="1"/>
  <c r="X6" i="1"/>
  <c r="V6" i="1"/>
  <c r="T6" i="1"/>
  <c r="R6" i="1"/>
  <c r="P6" i="1"/>
  <c r="N6" i="1"/>
  <c r="L6" i="1"/>
  <c r="J6" i="1"/>
  <c r="H6" i="1"/>
  <c r="F6" i="1"/>
  <c r="D6" i="1"/>
  <c r="B6" i="1"/>
</calcChain>
</file>

<file path=xl/sharedStrings.xml><?xml version="1.0" encoding="utf-8"?>
<sst xmlns="http://schemas.openxmlformats.org/spreadsheetml/2006/main" count="97" uniqueCount="76">
  <si>
    <t>單位：新臺幣億元</t>
  </si>
  <si>
    <t xml:space="preserve">                 </t>
  </si>
  <si>
    <t>Unit: NT$ 100million</t>
  </si>
  <si>
    <t>預 算
Budget</t>
  </si>
  <si>
    <t>決 算
Final Report</t>
  </si>
  <si>
    <t>政府教育經費
(E＝A＋B＋C－D)</t>
  </si>
  <si>
    <t>教育部本部(A)</t>
  </si>
  <si>
    <t>地方政府(C)</t>
  </si>
  <si>
    <t>重複部分(D) (2)</t>
  </si>
  <si>
    <t>資料來源：教育部會計處。</t>
  </si>
  <si>
    <t xml:space="preserve">                 100年度教師退休補助10億元，軍公教人員待遇調整30億6,251萬1千元，101及102年度教師退休補助10億元。 
                 103年度教師退休補助8億元，104年度教師退休補助9億元及營養午餐2億元 ，105年度教師退休補助8億元及營養午餐2億元。
                 106年度教師退休補助10億元，107及108年度教師退休補助10億元及補助學校午餐採用四章一Q食材經費12億元。
                 109年度教師退休補助10億元及補助學校午餐採用三章一Q食材經費12億元。
            (2)重複部分係考量地方政府教育經費包含教育部計畫型補助款部分，惟因本項經費無法確定，爰以教育部對地方政府補助款之預決算
                 數推估。</t>
  </si>
  <si>
    <t>附註：(1)98年度教師退休補助18億元，老舊危險校舍20億元，基本財政收支差短補助7億3,678 萬8千元。
                 99年度教師退休補助14億1,478萬2千元，學校營養午餐補助2億元。</t>
  </si>
  <si>
    <t>Tab. A3-2    Public Educational Expenditure by Governments</t>
  </si>
  <si>
    <t>109學年</t>
  </si>
  <si>
    <t>　　臺灣地區</t>
  </si>
  <si>
    <t>　　　新北市</t>
  </si>
  <si>
    <t>　　　臺北市</t>
  </si>
  <si>
    <t>　　　桃園市</t>
  </si>
  <si>
    <t>　　　臺中市</t>
  </si>
  <si>
    <t>　　　臺南市</t>
  </si>
  <si>
    <t>　　　高雄市</t>
  </si>
  <si>
    <t>　　　宜蘭縣</t>
  </si>
  <si>
    <t>　　　新竹縣</t>
  </si>
  <si>
    <t>　　　苗栗縣</t>
  </si>
  <si>
    <t>　　　彰化縣</t>
  </si>
  <si>
    <t>　　　南投縣</t>
  </si>
  <si>
    <t>　　　雲林縣</t>
  </si>
  <si>
    <t>　　　嘉義縣</t>
  </si>
  <si>
    <t>　　　屏東縣</t>
  </si>
  <si>
    <t>　　　臺東縣</t>
  </si>
  <si>
    <t>　　　花蓮縣</t>
  </si>
  <si>
    <t>　　　澎湖縣</t>
  </si>
  <si>
    <t>　　　基隆市</t>
  </si>
  <si>
    <t>　　　新竹市</t>
  </si>
  <si>
    <t>　　　嘉義市</t>
  </si>
  <si>
    <t>　　金馬地區</t>
  </si>
  <si>
    <t>　　　金門縣</t>
  </si>
  <si>
    <t>　　　連江縣</t>
  </si>
  <si>
    <t xml:space="preserve">     教育支出</t>
  </si>
  <si>
    <t xml:space="preserve">     退撫支出</t>
  </si>
  <si>
    <t xml:space="preserve">     特別預算</t>
  </si>
  <si>
    <t>行政院－未分配數(B) (1)</t>
  </si>
  <si>
    <t>說明：1.本表為會計年度資料，因四捨五入關係，部分總計數字不等於細項數字之和，其中地方政府教育經費係由各市、縣政府主計處提供。
　　　2.本表特別預算含98至100年度振興經濟擴大公共建設及莫拉克颱風災後重建、106年度前瞻基礎建設計畫。</t>
  </si>
  <si>
    <t>表A3-2　各級政府教育經費支出</t>
  </si>
  <si>
    <t xml:space="preserve">   Repetition (D)</t>
  </si>
  <si>
    <t>Local Government (C)</t>
  </si>
  <si>
    <t xml:space="preserve">   Taiwan Area</t>
  </si>
  <si>
    <t xml:space="preserve">        New Taipei City</t>
  </si>
  <si>
    <t xml:space="preserve">        Taipei City</t>
  </si>
  <si>
    <t xml:space="preserve">        Taoyuan City</t>
  </si>
  <si>
    <t xml:space="preserve">        Taichung City</t>
  </si>
  <si>
    <t xml:space="preserve">        Tainan City</t>
  </si>
  <si>
    <t xml:space="preserve">         Kaohsiung City</t>
  </si>
  <si>
    <t xml:space="preserve">         Yilan County</t>
  </si>
  <si>
    <t xml:space="preserve">         Hsinchu County</t>
  </si>
  <si>
    <t xml:space="preserve">         Miaoli County</t>
  </si>
  <si>
    <t xml:space="preserve">         Changhua County</t>
  </si>
  <si>
    <t xml:space="preserve">         Nantou County</t>
  </si>
  <si>
    <t xml:space="preserve">         Yunlin County</t>
  </si>
  <si>
    <t xml:space="preserve">         Chiayi County</t>
  </si>
  <si>
    <t xml:space="preserve">         Pingtung County</t>
  </si>
  <si>
    <t xml:space="preserve">         Taitung County</t>
  </si>
  <si>
    <t xml:space="preserve">         Hualien County</t>
  </si>
  <si>
    <t xml:space="preserve">         Penghu County</t>
  </si>
  <si>
    <t xml:space="preserve">         Keelung City</t>
  </si>
  <si>
    <t xml:space="preserve">         Hsinchu City</t>
  </si>
  <si>
    <t xml:space="preserve">         Chiayi City</t>
  </si>
  <si>
    <t xml:space="preserve">   Kinmen &amp; Matsu Area</t>
  </si>
  <si>
    <t xml:space="preserve">         Kinmen County</t>
  </si>
  <si>
    <t xml:space="preserve">         Lienchiang County</t>
  </si>
  <si>
    <t>MOE  (A)</t>
  </si>
  <si>
    <t xml:space="preserve">   Educational Expenditures</t>
  </si>
  <si>
    <t xml:space="preserve">   Pension Expenditures</t>
  </si>
  <si>
    <t xml:space="preserve">   Special Budget Expenditures</t>
  </si>
  <si>
    <t>Execute Yuan-Unallocated(B)</t>
  </si>
  <si>
    <t>Governmental Education
Budget(E＝A＋B＋C－D)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</si>
</sst>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);[Red]\(0.00\)"/>
    <numFmt numFmtId="177" formatCode="0.00_ "/>
    <numFmt numFmtId="178" formatCode="* #,##0.00;* #,##0.00;* &quot;-&quot;;@"/>
    <numFmt numFmtId="179" formatCode="* #,##0;* #,##0;* &quot;-&quot;;@"/>
    <numFmt numFmtId="180" formatCode="##,##0.00"/>
    <numFmt numFmtId="181" formatCode="##,##0.00;\-##,##0.00;&quot;-&quot;"/>
  </numFmts>
  <fonts count="49">
    <font>
      <sz val="12"/>
      <color theme="1"/>
      <name val="新細明體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name val="微軟正黑體"/>
      <family val="2"/>
      <charset val="136"/>
    </font>
    <font>
      <sz val="14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color indexed="8"/>
      <name val="Times New Roman"/>
      <family val="1"/>
    </font>
    <font>
      <sz val="8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7"/>
      <color indexed="8"/>
      <name val="微軟正黑體"/>
      <family val="2"/>
      <charset val="136"/>
    </font>
    <font>
      <sz val="7.5"/>
      <color indexed="8"/>
      <name val="微軟正黑體"/>
      <family val="2"/>
      <charset val="136"/>
    </font>
    <font>
      <sz val="7"/>
      <name val="微軟正黑體"/>
      <family val="2"/>
      <charset val="136"/>
    </font>
    <font>
      <sz val="7.5"/>
      <color indexed="8"/>
      <name val="標楷體"/>
      <family val="4"/>
      <charset val="136"/>
    </font>
    <font>
      <sz val="7.5"/>
      <color indexed="8"/>
      <name val="細明體"/>
      <family val="3"/>
      <charset val="136"/>
    </font>
    <font>
      <sz val="8"/>
      <color indexed="8"/>
      <name val="細明體"/>
      <family val="3"/>
      <charset val="136"/>
    </font>
    <font>
      <sz val="7"/>
      <color indexed="8"/>
      <name val="新細明體"/>
      <family val="1"/>
      <charset val="136"/>
    </font>
    <font>
      <sz val="7.4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7.5"/>
      <color theme="1"/>
      <name val="微軟正黑體"/>
      <family val="2"/>
      <charset val="136"/>
    </font>
    <font>
      <sz val="7.4"/>
      <color theme="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9.25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3"/>
      <name val="微軟正黑體"/>
      <charset val="136"/>
    </font>
  </fonts>
  <fills count="38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8">
    <xf numFmtId="0" fontId="0" fillId="2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" borderId="0">
      <alignment vertical="center"/>
    </xf>
    <xf numFmtId="0" fontId="1" fillId="2" borderId="0"/>
    <xf numFmtId="0" fontId="2" fillId="2" borderId="0"/>
    <xf numFmtId="0" fontId="2" fillId="2" borderId="0"/>
    <xf numFmtId="0" fontId="1" fillId="2" borderId="0"/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" borderId="1" applyNumberFormat="0" applyFill="0" applyAlignment="0" applyProtection="0">
      <alignment vertical="center"/>
    </xf>
    <xf numFmtId="0" fontId="28" fillId="2" borderId="1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31" fillId="2" borderId="3" applyNumberFormat="0" applyFill="0" applyAlignment="0" applyProtection="0">
      <alignment vertical="center"/>
    </xf>
    <xf numFmtId="0" fontId="31" fillId="2" borderId="3" applyNumberFormat="0" applyFill="0" applyAlignment="0" applyProtection="0">
      <alignment vertical="center"/>
    </xf>
    <xf numFmtId="0" fontId="25" fillId="24" borderId="4" applyNumberFormat="0" applyFont="0" applyAlignment="0" applyProtection="0">
      <alignment vertical="center"/>
    </xf>
    <xf numFmtId="0" fontId="25" fillId="24" borderId="4" applyNumberFormat="0" applyFont="0" applyAlignment="0" applyProtection="0">
      <alignment vertical="center"/>
    </xf>
    <xf numFmtId="0" fontId="32" fillId="2" borderId="0" applyNumberFormat="0" applyFill="0" applyBorder="0" applyAlignment="0" applyProtection="0">
      <alignment vertical="center"/>
    </xf>
    <xf numFmtId="0" fontId="32" fillId="2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3" fillId="2" borderId="0" applyNumberFormat="0" applyFill="0" applyBorder="0" applyAlignment="0" applyProtection="0">
      <alignment vertical="center"/>
    </xf>
    <xf numFmtId="0" fontId="34" fillId="2" borderId="5" applyNumberFormat="0" applyFill="0" applyAlignment="0" applyProtection="0">
      <alignment vertical="center"/>
    </xf>
    <xf numFmtId="0" fontId="34" fillId="2" borderId="5" applyNumberFormat="0" applyFill="0" applyAlignment="0" applyProtection="0">
      <alignment vertical="center"/>
    </xf>
    <xf numFmtId="0" fontId="35" fillId="2" borderId="6" applyNumberFormat="0" applyFill="0" applyAlignment="0" applyProtection="0">
      <alignment vertical="center"/>
    </xf>
    <xf numFmtId="0" fontId="35" fillId="2" borderId="6" applyNumberFormat="0" applyFill="0" applyAlignment="0" applyProtection="0">
      <alignment vertical="center"/>
    </xf>
    <xf numFmtId="0" fontId="36" fillId="2" borderId="7" applyNumberFormat="0" applyFill="0" applyAlignment="0" applyProtection="0">
      <alignment vertical="center"/>
    </xf>
    <xf numFmtId="0" fontId="36" fillId="2" borderId="7" applyNumberFormat="0" applyFill="0" applyAlignment="0" applyProtection="0">
      <alignment vertical="center"/>
    </xf>
    <xf numFmtId="0" fontId="36" fillId="2" borderId="0" applyNumberFormat="0" applyFill="0" applyBorder="0" applyAlignment="0" applyProtection="0">
      <alignment vertical="center"/>
    </xf>
    <xf numFmtId="0" fontId="36" fillId="2" borderId="0" applyNumberFormat="0" applyFill="0" applyBorder="0" applyAlignment="0" applyProtection="0">
      <alignment vertical="center"/>
    </xf>
    <xf numFmtId="0" fontId="33" fillId="2" borderId="0" applyNumberFormat="0" applyFill="0" applyBorder="0" applyAlignment="0" applyProtection="0">
      <alignment vertical="center"/>
    </xf>
    <xf numFmtId="0" fontId="37" fillId="31" borderId="2" applyNumberFormat="0" applyAlignment="0" applyProtection="0">
      <alignment vertical="center"/>
    </xf>
    <xf numFmtId="0" fontId="37" fillId="31" borderId="2" applyNumberFormat="0" applyAlignment="0" applyProtection="0">
      <alignment vertical="center"/>
    </xf>
    <xf numFmtId="0" fontId="38" fillId="23" borderId="8" applyNumberFormat="0" applyAlignment="0" applyProtection="0">
      <alignment vertical="center"/>
    </xf>
    <xf numFmtId="0" fontId="38" fillId="23" borderId="8" applyNumberFormat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2" borderId="0" applyNumberFormat="0" applyFill="0" applyBorder="0" applyAlignment="0" applyProtection="0">
      <alignment vertical="center"/>
    </xf>
    <xf numFmtId="0" fontId="41" fillId="2" borderId="0" applyNumberFormat="0" applyFill="0" applyBorder="0" applyAlignment="0" applyProtection="0">
      <alignment vertical="center"/>
    </xf>
  </cellStyleXfs>
  <cellXfs count="99">
    <xf numFmtId="0" fontId="0" fillId="2" borderId="0" xfId="0">
      <alignment vertical="center"/>
    </xf>
    <xf numFmtId="0" fontId="3" fillId="2" borderId="0" xfId="39" applyFont="1" applyFill="1"/>
    <xf numFmtId="0" fontId="4" fillId="2" borderId="0" xfId="38" applyFont="1" applyAlignment="1">
      <alignment horizontal="centerContinuous"/>
    </xf>
    <xf numFmtId="176" fontId="5" fillId="2" borderId="0" xfId="38" applyNumberFormat="1" applyFont="1" applyAlignment="1">
      <alignment horizontal="centerContinuous"/>
    </xf>
    <xf numFmtId="176" fontId="5" fillId="2" borderId="0" xfId="39" applyNumberFormat="1" applyFont="1" applyAlignment="1">
      <alignment horizontal="centerContinuous"/>
    </xf>
    <xf numFmtId="0" fontId="3" fillId="2" borderId="0" xfId="39" applyFont="1" applyAlignment="1">
      <alignment horizontal="centerContinuous"/>
    </xf>
    <xf numFmtId="177" fontId="6" fillId="2" borderId="0" xfId="38" applyNumberFormat="1" applyFont="1" applyAlignment="1">
      <alignment horizontal="centerContinuous"/>
    </xf>
    <xf numFmtId="176" fontId="7" fillId="2" borderId="0" xfId="38" applyNumberFormat="1" applyFont="1" applyAlignment="1">
      <alignment horizontal="centerContinuous"/>
    </xf>
    <xf numFmtId="0" fontId="42" fillId="2" borderId="0" xfId="38" applyFont="1" applyAlignment="1">
      <alignment horizontal="center"/>
    </xf>
    <xf numFmtId="177" fontId="5" fillId="2" borderId="0" xfId="39" applyNumberFormat="1" applyFont="1" applyAlignment="1">
      <alignment horizontal="centerContinuous"/>
    </xf>
    <xf numFmtId="0" fontId="8" fillId="2" borderId="0" xfId="38" applyFont="1" applyAlignment="1">
      <alignment horizontal="centerContinuous"/>
    </xf>
    <xf numFmtId="0" fontId="9" fillId="2" borderId="0" xfId="38" applyFont="1" applyAlignment="1">
      <alignment horizontal="centerContinuous"/>
    </xf>
    <xf numFmtId="0" fontId="6" fillId="2" borderId="0" xfId="38" applyFont="1" applyAlignment="1">
      <alignment horizontal="centerContinuous"/>
    </xf>
    <xf numFmtId="0" fontId="6" fillId="2" borderId="0" xfId="38" applyFont="1"/>
    <xf numFmtId="0" fontId="10" fillId="2" borderId="0" xfId="39" applyFont="1" applyAlignment="1">
      <alignment horizontal="center"/>
    </xf>
    <xf numFmtId="0" fontId="11" fillId="2" borderId="0" xfId="38" applyFont="1" applyAlignment="1">
      <alignment horizontal="centerContinuous"/>
    </xf>
    <xf numFmtId="38" fontId="12" fillId="2" borderId="0" xfId="41" applyNumberFormat="1" applyFont="1"/>
    <xf numFmtId="38" fontId="13" fillId="2" borderId="0" xfId="41" applyNumberFormat="1" applyFont="1"/>
    <xf numFmtId="38" fontId="14" fillId="2" borderId="0" xfId="41" applyNumberFormat="1" applyFont="1"/>
    <xf numFmtId="38" fontId="14" fillId="2" borderId="0" xfId="40" applyNumberFormat="1" applyFont="1" applyAlignment="1">
      <alignment vertical="center"/>
    </xf>
    <xf numFmtId="2" fontId="15" fillId="2" borderId="0" xfId="41" applyNumberFormat="1" applyFont="1" applyAlignment="1"/>
    <xf numFmtId="0" fontId="15" fillId="2" borderId="0" xfId="41" applyFont="1" applyAlignment="1"/>
    <xf numFmtId="0" fontId="14" fillId="2" borderId="0" xfId="40" applyFont="1" applyAlignment="1">
      <alignment vertical="center" wrapText="1"/>
    </xf>
    <xf numFmtId="0" fontId="13" fillId="2" borderId="0" xfId="41" applyFont="1" applyAlignment="1"/>
    <xf numFmtId="0" fontId="12" fillId="2" borderId="0" xfId="41" applyFont="1" applyAlignment="1"/>
    <xf numFmtId="38" fontId="12" fillId="2" borderId="0" xfId="41" applyNumberFormat="1" applyFont="1" applyAlignment="1">
      <alignment horizontal="right"/>
    </xf>
    <xf numFmtId="0" fontId="6" fillId="2" borderId="0" xfId="41" applyFont="1" applyFill="1"/>
    <xf numFmtId="0" fontId="12" fillId="34" borderId="10" xfId="40" applyFont="1" applyFill="1" applyBorder="1" applyAlignment="1">
      <alignment horizontal="center" vertical="center" wrapText="1"/>
    </xf>
    <xf numFmtId="0" fontId="11" fillId="34" borderId="11" xfId="40" applyFont="1" applyFill="1" applyBorder="1" applyAlignment="1">
      <alignment horizontal="center" vertical="center" wrapText="1"/>
    </xf>
    <xf numFmtId="0" fontId="16" fillId="2" borderId="0" xfId="41" applyFont="1" applyFill="1" applyAlignment="1">
      <alignment horizontal="center" vertical="center"/>
    </xf>
    <xf numFmtId="0" fontId="12" fillId="34" borderId="12" xfId="41" applyFont="1" applyFill="1" applyBorder="1" applyAlignment="1">
      <alignment horizontal="center" vertical="center"/>
    </xf>
    <xf numFmtId="38" fontId="11" fillId="34" borderId="13" xfId="40" applyNumberFormat="1" applyFont="1" applyFill="1" applyBorder="1" applyAlignment="1">
      <alignment horizontal="center" vertical="center" wrapText="1"/>
    </xf>
    <xf numFmtId="38" fontId="11" fillId="34" borderId="13" xfId="41" applyNumberFormat="1" applyFont="1" applyFill="1" applyBorder="1" applyAlignment="1">
      <alignment horizontal="center" vertical="center" wrapText="1"/>
    </xf>
    <xf numFmtId="38" fontId="11" fillId="34" borderId="14" xfId="40" applyNumberFormat="1" applyFont="1" applyFill="1" applyBorder="1" applyAlignment="1">
      <alignment horizontal="center" vertical="center" wrapText="1"/>
    </xf>
    <xf numFmtId="0" fontId="11" fillId="34" borderId="15" xfId="41" applyFont="1" applyFill="1" applyBorder="1" applyAlignment="1">
      <alignment horizontal="center" vertical="center"/>
    </xf>
    <xf numFmtId="0" fontId="11" fillId="35" borderId="16" xfId="40" applyFont="1" applyFill="1" applyBorder="1" applyAlignment="1">
      <alignment horizontal="left" vertical="center" wrapText="1"/>
    </xf>
    <xf numFmtId="40" fontId="17" fillId="35" borderId="0" xfId="41" applyNumberFormat="1" applyFont="1" applyFill="1" applyBorder="1" applyAlignment="1">
      <alignment vertical="center"/>
    </xf>
    <xf numFmtId="0" fontId="18" fillId="35" borderId="17" xfId="40" applyFont="1" applyFill="1" applyBorder="1" applyAlignment="1">
      <alignment horizontal="left" vertical="center" wrapText="1"/>
    </xf>
    <xf numFmtId="0" fontId="3" fillId="2" borderId="0" xfId="41" applyFont="1" applyFill="1"/>
    <xf numFmtId="0" fontId="11" fillId="36" borderId="16" xfId="40" applyFont="1" applyFill="1" applyBorder="1" applyAlignment="1">
      <alignment horizontal="left" vertical="center" wrapText="1"/>
    </xf>
    <xf numFmtId="178" fontId="19" fillId="35" borderId="0" xfId="38" applyNumberFormat="1" applyFont="1" applyFill="1" applyAlignment="1">
      <alignment horizontal="right"/>
    </xf>
    <xf numFmtId="0" fontId="11" fillId="2" borderId="16" xfId="41" applyFont="1" applyFill="1" applyBorder="1" applyAlignment="1">
      <alignment horizontal="left" vertical="center" wrapText="1" indent="1"/>
    </xf>
    <xf numFmtId="179" fontId="17" fillId="35" borderId="0" xfId="41" applyNumberFormat="1" applyFont="1" applyFill="1" applyBorder="1" applyAlignment="1">
      <alignment vertical="center"/>
    </xf>
    <xf numFmtId="0" fontId="17" fillId="35" borderId="17" xfId="40" applyFont="1" applyFill="1" applyBorder="1" applyAlignment="1">
      <alignment horizontal="left" vertical="center" wrapText="1"/>
    </xf>
    <xf numFmtId="0" fontId="18" fillId="35" borderId="17" xfId="41" applyFont="1" applyFill="1" applyBorder="1" applyAlignment="1">
      <alignment vertical="center" wrapText="1"/>
    </xf>
    <xf numFmtId="0" fontId="11" fillId="35" borderId="16" xfId="41" applyFont="1" applyFill="1" applyBorder="1" applyAlignment="1">
      <alignment horizontal="left" vertical="center" wrapText="1" indent="2"/>
    </xf>
    <xf numFmtId="0" fontId="13" fillId="35" borderId="18" xfId="40" applyFont="1" applyFill="1" applyBorder="1" applyAlignment="1">
      <alignment horizontal="left" vertical="center" wrapText="1"/>
    </xf>
    <xf numFmtId="178" fontId="19" fillId="35" borderId="15" xfId="38" applyNumberFormat="1" applyFont="1" applyFill="1" applyBorder="1" applyAlignment="1">
      <alignment horizontal="right"/>
    </xf>
    <xf numFmtId="178" fontId="19" fillId="35" borderId="18" xfId="38" applyNumberFormat="1" applyFont="1" applyFill="1" applyBorder="1" applyAlignment="1">
      <alignment horizontal="right"/>
    </xf>
    <xf numFmtId="0" fontId="18" fillId="35" borderId="15" xfId="40" applyFont="1" applyFill="1" applyBorder="1" applyAlignment="1">
      <alignment horizontal="left" vertical="center" wrapText="1"/>
    </xf>
    <xf numFmtId="0" fontId="43" fillId="37" borderId="0" xfId="38" applyFont="1" applyFill="1" applyAlignment="1">
      <alignment vertical="top"/>
    </xf>
    <xf numFmtId="0" fontId="6" fillId="2" borderId="0" xfId="41" applyFont="1" applyFill="1" applyAlignment="1">
      <alignment vertical="top"/>
    </xf>
    <xf numFmtId="0" fontId="16" fillId="2" borderId="0" xfId="40" applyFont="1" applyAlignment="1">
      <alignment vertical="center" wrapText="1"/>
    </xf>
    <xf numFmtId="38" fontId="14" fillId="2" borderId="0" xfId="40" applyNumberFormat="1" applyFont="1" applyAlignment="1">
      <alignment vertical="center" wrapText="1"/>
    </xf>
    <xf numFmtId="0" fontId="20" fillId="2" borderId="0" xfId="40" applyFont="1" applyAlignment="1">
      <alignment vertical="top" wrapText="1"/>
    </xf>
    <xf numFmtId="0" fontId="21" fillId="2" borderId="0" xfId="40" applyFont="1" applyAlignment="1">
      <alignment vertical="top" wrapText="1"/>
    </xf>
    <xf numFmtId="0" fontId="22" fillId="2" borderId="0" xfId="40" applyFont="1" applyAlignment="1">
      <alignment vertical="center" wrapText="1"/>
    </xf>
    <xf numFmtId="0" fontId="11" fillId="36" borderId="16" xfId="40" applyFont="1" applyFill="1" applyBorder="1" applyAlignment="1">
      <alignment horizontal="left" vertical="top" wrapText="1"/>
    </xf>
    <xf numFmtId="0" fontId="12" fillId="34" borderId="16" xfId="40" applyFont="1" applyFill="1" applyBorder="1" applyAlignment="1">
      <alignment horizontal="center" vertical="center" wrapText="1"/>
    </xf>
    <xf numFmtId="0" fontId="11" fillId="34" borderId="17" xfId="40" applyFont="1" applyFill="1" applyBorder="1" applyAlignment="1">
      <alignment horizontal="center" vertical="center" wrapText="1"/>
    </xf>
    <xf numFmtId="0" fontId="12" fillId="34" borderId="12" xfId="40" applyNumberFormat="1" applyFont="1" applyFill="1" applyBorder="1" applyAlignment="1">
      <alignment horizontal="center" vertical="center" wrapText="1"/>
    </xf>
    <xf numFmtId="0" fontId="12" fillId="34" borderId="19" xfId="40" applyNumberFormat="1" applyFont="1" applyFill="1" applyBorder="1" applyAlignment="1">
      <alignment horizontal="center" vertical="center" wrapText="1"/>
    </xf>
    <xf numFmtId="0" fontId="11" fillId="35" borderId="16" xfId="41" applyFont="1" applyFill="1" applyBorder="1" applyAlignment="1">
      <alignment horizontal="left" vertical="center" wrapText="1" indent="1"/>
    </xf>
    <xf numFmtId="0" fontId="11" fillId="2" borderId="16" xfId="41" applyFont="1" applyFill="1" applyBorder="1" applyAlignment="1">
      <alignment horizontal="left" vertical="center" wrapText="1" indent="2"/>
    </xf>
    <xf numFmtId="0" fontId="11" fillId="35" borderId="16" xfId="41" applyFont="1" applyFill="1" applyBorder="1" applyAlignment="1">
      <alignment horizontal="left" vertical="center" wrapText="1" indent="2"/>
    </xf>
    <xf numFmtId="0" fontId="11" fillId="36" borderId="16" xfId="41" applyFont="1" applyFill="1" applyBorder="1" applyAlignment="1">
      <alignment horizontal="left" vertical="center" wrapText="1" indent="2"/>
    </xf>
    <xf numFmtId="0" fontId="11" fillId="36" borderId="16" xfId="41" applyFont="1" applyFill="1" applyBorder="1" applyAlignment="1">
      <alignment horizontal="left" vertical="center" wrapText="1" indent="1"/>
    </xf>
    <xf numFmtId="0" fontId="23" fillId="2" borderId="0" xfId="41" applyFont="1" applyFill="1"/>
    <xf numFmtId="180" fontId="19" fillId="36" borderId="0" xfId="38" applyNumberFormat="1" applyFont="1" applyFill="1" applyBorder="1" applyAlignment="1">
      <alignment horizontal="right"/>
    </xf>
    <xf numFmtId="180" fontId="19" fillId="36" borderId="0" xfId="38" applyNumberFormat="1" applyFont="1" applyFill="1" applyAlignment="1">
      <alignment horizontal="right"/>
    </xf>
    <xf numFmtId="180" fontId="19" fillId="35" borderId="0" xfId="38" applyNumberFormat="1" applyFont="1" applyFill="1" applyAlignment="1">
      <alignment horizontal="right"/>
    </xf>
    <xf numFmtId="180" fontId="19" fillId="2" borderId="0" xfId="38" applyNumberFormat="1" applyFont="1" applyFill="1" applyAlignment="1">
      <alignment horizontal="right"/>
    </xf>
    <xf numFmtId="180" fontId="19" fillId="36" borderId="0" xfId="38" applyNumberFormat="1" applyFont="1" applyFill="1" applyAlignment="1">
      <alignment horizontal="right" vertical="center" wrapText="1"/>
    </xf>
    <xf numFmtId="181" fontId="17" fillId="36" borderId="0" xfId="41" applyNumberFormat="1" applyFont="1" applyFill="1" applyBorder="1" applyAlignment="1">
      <alignment horizontal="right" vertical="center"/>
    </xf>
    <xf numFmtId="181" fontId="19" fillId="36" borderId="0" xfId="38" applyNumberFormat="1" applyFont="1" applyFill="1" applyAlignment="1">
      <alignment horizontal="right"/>
    </xf>
    <xf numFmtId="181" fontId="19" fillId="2" borderId="0" xfId="38" applyNumberFormat="1" applyFont="1" applyFill="1" applyAlignment="1">
      <alignment horizontal="right"/>
    </xf>
    <xf numFmtId="180" fontId="19" fillId="36" borderId="0" xfId="38" applyNumberFormat="1" applyFont="1" applyFill="1" applyAlignment="1">
      <alignment horizontal="right" vertical="top"/>
    </xf>
    <xf numFmtId="0" fontId="45" fillId="2" borderId="0" xfId="39" applyFont="1" applyFill="1"/>
    <xf numFmtId="0" fontId="46" fillId="2" borderId="0" xfId="38" applyFont="1" applyAlignment="1">
      <alignment horizontal="centerContinuous"/>
    </xf>
    <xf numFmtId="0" fontId="11" fillId="36" borderId="17" xfId="40" applyFont="1" applyFill="1" applyBorder="1" applyAlignment="1">
      <alignment horizontal="left" vertical="center" wrapText="1"/>
    </xf>
    <xf numFmtId="0" fontId="11" fillId="35" borderId="17" xfId="41" applyFont="1" applyFill="1" applyBorder="1" applyAlignment="1">
      <alignment vertical="center" wrapText="1"/>
    </xf>
    <xf numFmtId="0" fontId="11" fillId="2" borderId="17" xfId="41" applyFont="1" applyFill="1" applyBorder="1" applyAlignment="1">
      <alignment vertical="center" wrapText="1"/>
    </xf>
    <xf numFmtId="0" fontId="11" fillId="36" borderId="17" xfId="41" applyFont="1" applyFill="1" applyBorder="1" applyAlignment="1">
      <alignment vertical="center" wrapText="1"/>
    </xf>
    <xf numFmtId="0" fontId="11" fillId="36" borderId="17" xfId="40" applyFont="1" applyFill="1" applyBorder="1" applyAlignment="1">
      <alignment horizontal="left" vertical="top" wrapText="1"/>
    </xf>
    <xf numFmtId="0" fontId="12" fillId="34" borderId="15" xfId="40" applyNumberFormat="1" applyFont="1" applyFill="1" applyBorder="1" applyAlignment="1">
      <alignment horizontal="center" vertical="center" wrapText="1"/>
    </xf>
    <xf numFmtId="0" fontId="12" fillId="34" borderId="12" xfId="40" applyNumberFormat="1" applyFont="1" applyFill="1" applyBorder="1" applyAlignment="1">
      <alignment horizontal="center" vertical="center" wrapText="1"/>
    </xf>
    <xf numFmtId="0" fontId="24" fillId="37" borderId="20" xfId="38" applyFont="1" applyFill="1" applyBorder="1" applyAlignment="1">
      <alignment horizontal="left" vertical="top" wrapText="1"/>
    </xf>
    <xf numFmtId="0" fontId="24" fillId="37" borderId="0" xfId="38" applyFont="1" applyFill="1" applyAlignment="1">
      <alignment vertical="top" wrapText="1"/>
    </xf>
    <xf numFmtId="0" fontId="24" fillId="37" borderId="0" xfId="38" applyFont="1" applyFill="1" applyAlignment="1">
      <alignment vertical="top"/>
    </xf>
    <xf numFmtId="0" fontId="44" fillId="37" borderId="20" xfId="38" applyFont="1" applyFill="1" applyBorder="1" applyAlignment="1">
      <alignment vertical="top" wrapText="1"/>
    </xf>
    <xf numFmtId="0" fontId="44" fillId="37" borderId="20" xfId="38" applyFont="1" applyFill="1" applyBorder="1" applyAlignment="1">
      <alignment vertical="top"/>
    </xf>
    <xf numFmtId="0" fontId="44" fillId="37" borderId="0" xfId="38" applyFont="1" applyFill="1" applyAlignment="1">
      <alignment vertical="top"/>
    </xf>
    <xf numFmtId="0" fontId="12" fillId="34" borderId="18" xfId="40" applyNumberFormat="1" applyFont="1" applyFill="1" applyBorder="1" applyAlignment="1">
      <alignment horizontal="center" vertical="center" wrapText="1"/>
    </xf>
    <xf numFmtId="0" fontId="12" fillId="34" borderId="11" xfId="40" applyNumberFormat="1" applyFont="1" applyFill="1" applyBorder="1" applyAlignment="1">
      <alignment horizontal="center" vertical="center" wrapText="1"/>
    </xf>
    <xf numFmtId="0" fontId="12" fillId="34" borderId="10" xfId="40" applyNumberFormat="1" applyFont="1" applyFill="1" applyBorder="1" applyAlignment="1">
      <alignment horizontal="center" vertical="center" wrapText="1"/>
    </xf>
    <xf numFmtId="0" fontId="42" fillId="2" borderId="0" xfId="38" applyFont="1" applyAlignment="1">
      <alignment horizontal="center"/>
    </xf>
    <xf numFmtId="0" fontId="12" fillId="34" borderId="20" xfId="40" applyNumberFormat="1" applyFont="1" applyFill="1" applyBorder="1" applyAlignment="1">
      <alignment horizontal="center" vertical="center" wrapText="1"/>
    </xf>
    <xf numFmtId="0" fontId="48" fillId="2" borderId="0" xfId="38" applyFont="1" applyAlignment="1">
      <alignment horizontal="center" wrapText="1"/>
    </xf>
    <xf numFmtId="0" fontId="48" fillId="2" borderId="0" xfId="38" applyFont="1" applyAlignment="1">
      <alignment horizontal="center"/>
    </xf>
  </cellXfs>
  <cellStyles count="88">
    <cellStyle name="20% - 輔色1" xfId="1" xr:uid="{00000000-0005-0000-0000-000000000000}"/>
    <cellStyle name="20% - 輔色1 2" xfId="2" xr:uid="{00000000-0005-0000-0000-000001000000}"/>
    <cellStyle name="20% - 輔色2" xfId="3" xr:uid="{00000000-0005-0000-0000-000002000000}"/>
    <cellStyle name="20% - 輔色2 2" xfId="4" xr:uid="{00000000-0005-0000-0000-000003000000}"/>
    <cellStyle name="20% - 輔色3" xfId="5" xr:uid="{00000000-0005-0000-0000-000004000000}"/>
    <cellStyle name="20% - 輔色3 2" xfId="6" xr:uid="{00000000-0005-0000-0000-000005000000}"/>
    <cellStyle name="20% - 輔色4" xfId="7" xr:uid="{00000000-0005-0000-0000-000006000000}"/>
    <cellStyle name="20% - 輔色4 2" xfId="8" xr:uid="{00000000-0005-0000-0000-000007000000}"/>
    <cellStyle name="20% - 輔色5" xfId="9" xr:uid="{00000000-0005-0000-0000-000008000000}"/>
    <cellStyle name="20% - 輔色5 2" xfId="10" xr:uid="{00000000-0005-0000-0000-000009000000}"/>
    <cellStyle name="20% - 輔色6" xfId="11" xr:uid="{00000000-0005-0000-0000-00000A000000}"/>
    <cellStyle name="20% - 輔色6 2" xfId="12" xr:uid="{00000000-0005-0000-0000-00000B000000}"/>
    <cellStyle name="40% - 輔色1" xfId="13" xr:uid="{00000000-0005-0000-0000-00000C000000}"/>
    <cellStyle name="40% - 輔色1 2" xfId="14" xr:uid="{00000000-0005-0000-0000-00000D000000}"/>
    <cellStyle name="40% - 輔色2" xfId="15" xr:uid="{00000000-0005-0000-0000-00000E000000}"/>
    <cellStyle name="40% - 輔色2 2" xfId="16" xr:uid="{00000000-0005-0000-0000-00000F000000}"/>
    <cellStyle name="40% - 輔色3" xfId="17" xr:uid="{00000000-0005-0000-0000-000010000000}"/>
    <cellStyle name="40% - 輔色3 2" xfId="18" xr:uid="{00000000-0005-0000-0000-000011000000}"/>
    <cellStyle name="40% - 輔色4" xfId="19" xr:uid="{00000000-0005-0000-0000-000012000000}"/>
    <cellStyle name="40% - 輔色4 2" xfId="20" xr:uid="{00000000-0005-0000-0000-000013000000}"/>
    <cellStyle name="40% - 輔色5" xfId="21" xr:uid="{00000000-0005-0000-0000-000014000000}"/>
    <cellStyle name="40% - 輔色5 2" xfId="22" xr:uid="{00000000-0005-0000-0000-000015000000}"/>
    <cellStyle name="40% - 輔色6" xfId="23" xr:uid="{00000000-0005-0000-0000-000016000000}"/>
    <cellStyle name="40% - 輔色6 2" xfId="24" xr:uid="{00000000-0005-0000-0000-000017000000}"/>
    <cellStyle name="60% - 輔色1" xfId="25" xr:uid="{00000000-0005-0000-0000-000018000000}"/>
    <cellStyle name="60% - 輔色1 2" xfId="26" xr:uid="{00000000-0005-0000-0000-000019000000}"/>
    <cellStyle name="60% - 輔色2" xfId="27" xr:uid="{00000000-0005-0000-0000-00001A000000}"/>
    <cellStyle name="60% - 輔色2 2" xfId="28" xr:uid="{00000000-0005-0000-0000-00001B000000}"/>
    <cellStyle name="60% - 輔色3" xfId="29" xr:uid="{00000000-0005-0000-0000-00001C000000}"/>
    <cellStyle name="60% - 輔色3 2" xfId="30" xr:uid="{00000000-0005-0000-0000-00001D000000}"/>
    <cellStyle name="60% - 輔色4" xfId="31" xr:uid="{00000000-0005-0000-0000-00001E000000}"/>
    <cellStyle name="60% - 輔色4 2" xfId="32" xr:uid="{00000000-0005-0000-0000-00001F000000}"/>
    <cellStyle name="60% - 輔色5" xfId="33" xr:uid="{00000000-0005-0000-0000-000020000000}"/>
    <cellStyle name="60% - 輔色5 2" xfId="34" xr:uid="{00000000-0005-0000-0000-000021000000}"/>
    <cellStyle name="60% - 輔色6" xfId="35" xr:uid="{00000000-0005-0000-0000-000022000000}"/>
    <cellStyle name="60% - 輔色6 2" xfId="36" xr:uid="{00000000-0005-0000-0000-000023000000}"/>
    <cellStyle name="一般" xfId="0" builtinId="0"/>
    <cellStyle name="一般 2" xfId="37" xr:uid="{00000000-0005-0000-0000-000025000000}"/>
    <cellStyle name="一般 3 4" xfId="38" xr:uid="{00000000-0005-0000-0000-000026000000}"/>
    <cellStyle name="一般_91~95年度全國教育經費預決算分析表" xfId="39" xr:uid="{00000000-0005-0000-0000-000027000000}"/>
    <cellStyle name="一般_Book3_95教育應編列數940104" xfId="40" xr:uid="{00000000-0005-0000-0000-000028000000}"/>
    <cellStyle name="一般_複本 42-47" xfId="41" xr:uid="{00000000-0005-0000-0000-000029000000}"/>
    <cellStyle name="中等" xfId="42" xr:uid="{00000000-0005-0000-0000-00002C000000}"/>
    <cellStyle name="中等 2" xfId="43" xr:uid="{00000000-0005-0000-0000-00002D000000}"/>
    <cellStyle name="合計" xfId="44" xr:uid="{00000000-0005-0000-0000-00002E000000}"/>
    <cellStyle name="合計 2" xfId="45" xr:uid="{00000000-0005-0000-0000-00002F000000}"/>
    <cellStyle name="好" xfId="46" xr:uid="{00000000-0005-0000-0000-000030000000}"/>
    <cellStyle name="好 2" xfId="47" xr:uid="{00000000-0005-0000-0000-000031000000}"/>
    <cellStyle name="計算方式" xfId="48" xr:uid="{00000000-0005-0000-0000-000033000000}"/>
    <cellStyle name="計算方式 2" xfId="49" xr:uid="{00000000-0005-0000-0000-000034000000}"/>
    <cellStyle name="連結的儲存格" xfId="50" xr:uid="{00000000-0005-0000-0000-000037000000}"/>
    <cellStyle name="連結的儲存格 2" xfId="51" xr:uid="{00000000-0005-0000-0000-000038000000}"/>
    <cellStyle name="備註" xfId="52" xr:uid="{00000000-0005-0000-0000-000039000000}"/>
    <cellStyle name="備註 2" xfId="53" xr:uid="{00000000-0005-0000-0000-00003A000000}"/>
    <cellStyle name="說明文字" xfId="54" xr:uid="{00000000-0005-0000-0000-00003B000000}"/>
    <cellStyle name="說明文字 2" xfId="55" xr:uid="{00000000-0005-0000-0000-00003C000000}"/>
    <cellStyle name="輔色1" xfId="56" xr:uid="{00000000-0005-0000-0000-00003D000000}"/>
    <cellStyle name="輔色1 2" xfId="57" xr:uid="{00000000-0005-0000-0000-00003E000000}"/>
    <cellStyle name="輔色2" xfId="58" xr:uid="{00000000-0005-0000-0000-00003F000000}"/>
    <cellStyle name="輔色2 2" xfId="59" xr:uid="{00000000-0005-0000-0000-000040000000}"/>
    <cellStyle name="輔色3" xfId="60" xr:uid="{00000000-0005-0000-0000-000041000000}"/>
    <cellStyle name="輔色3 2" xfId="61" xr:uid="{00000000-0005-0000-0000-000042000000}"/>
    <cellStyle name="輔色4" xfId="62" xr:uid="{00000000-0005-0000-0000-000043000000}"/>
    <cellStyle name="輔色4 2" xfId="63" xr:uid="{00000000-0005-0000-0000-000044000000}"/>
    <cellStyle name="輔色5" xfId="64" xr:uid="{00000000-0005-0000-0000-000045000000}"/>
    <cellStyle name="輔色5 2" xfId="65" xr:uid="{00000000-0005-0000-0000-000046000000}"/>
    <cellStyle name="輔色6" xfId="66" xr:uid="{00000000-0005-0000-0000-000047000000}"/>
    <cellStyle name="輔色6 2" xfId="67" xr:uid="{00000000-0005-0000-0000-000048000000}"/>
    <cellStyle name="標題" xfId="68" xr:uid="{00000000-0005-0000-0000-000049000000}"/>
    <cellStyle name="標題 1" xfId="69" xr:uid="{00000000-0005-0000-0000-00004A000000}"/>
    <cellStyle name="標題 1 2" xfId="70" xr:uid="{00000000-0005-0000-0000-00004B000000}"/>
    <cellStyle name="標題 2" xfId="71" xr:uid="{00000000-0005-0000-0000-00004C000000}"/>
    <cellStyle name="標題 2 2" xfId="72" xr:uid="{00000000-0005-0000-0000-00004D000000}"/>
    <cellStyle name="標題 3" xfId="73" xr:uid="{00000000-0005-0000-0000-00004E000000}"/>
    <cellStyle name="標題 3 2" xfId="74" xr:uid="{00000000-0005-0000-0000-00004F000000}"/>
    <cellStyle name="標題 4" xfId="75" xr:uid="{00000000-0005-0000-0000-000050000000}"/>
    <cellStyle name="標題 4 2" xfId="76" xr:uid="{00000000-0005-0000-0000-000051000000}"/>
    <cellStyle name="標題 5" xfId="77" xr:uid="{00000000-0005-0000-0000-000052000000}"/>
    <cellStyle name="輸入" xfId="78" xr:uid="{00000000-0005-0000-0000-000053000000}"/>
    <cellStyle name="輸入 2" xfId="79" xr:uid="{00000000-0005-0000-0000-000054000000}"/>
    <cellStyle name="輸出" xfId="80" xr:uid="{00000000-0005-0000-0000-000055000000}"/>
    <cellStyle name="輸出 2" xfId="81" xr:uid="{00000000-0005-0000-0000-000056000000}"/>
    <cellStyle name="檢查儲存格" xfId="82" xr:uid="{00000000-0005-0000-0000-000057000000}"/>
    <cellStyle name="檢查儲存格 2" xfId="83" xr:uid="{00000000-0005-0000-0000-000058000000}"/>
    <cellStyle name="壞" xfId="84" xr:uid="{00000000-0005-0000-0000-000059000000}"/>
    <cellStyle name="壞 2" xfId="85" xr:uid="{00000000-0005-0000-0000-00005A000000}"/>
    <cellStyle name="警告文字" xfId="86" xr:uid="{00000000-0005-0000-0000-00005B000000}"/>
    <cellStyle name="警告文字 2" xfId="87" xr:uid="{00000000-0005-0000-0000-00005C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tabSelected="1" view="pageBreakPreview" workbookViewId="0">
      <selection sqref="A1:M1"/>
    </sheetView>
  </sheetViews>
  <sheetFormatPr defaultColWidth="9" defaultRowHeight="16.5" customHeight="1"/>
  <cols>
    <col min="1" max="1" width="15.875" style="52" customWidth="1"/>
    <col min="2" max="3" width="5.625" style="18" customWidth="1"/>
    <col min="4" max="4" width="5.625" style="19" customWidth="1"/>
    <col min="5" max="5" width="5.625" style="18" customWidth="1"/>
    <col min="6" max="7" width="5.625" style="53" customWidth="1"/>
    <col min="8" max="13" width="5.625" style="22" customWidth="1"/>
    <col min="14" max="24" width="5.75" style="22" customWidth="1"/>
    <col min="25" max="25" width="20.625" style="56" customWidth="1"/>
    <col min="26" max="26" width="0" style="26" hidden="1" customWidth="1"/>
    <col min="27" max="27" width="9" style="26" customWidth="1"/>
    <col min="28" max="16384" width="9" style="26"/>
  </cols>
  <sheetData>
    <row r="1" spans="1:26" s="1" customFormat="1" ht="17.100000000000001" customHeight="1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5" t="s">
        <v>12</v>
      </c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77" t="s">
        <v>13</v>
      </c>
    </row>
    <row r="2" spans="1:26" s="1" customFormat="1" ht="17.100000000000001" customHeight="1">
      <c r="A2" s="78"/>
      <c r="B2" s="4"/>
      <c r="C2" s="3"/>
      <c r="D2" s="5"/>
      <c r="E2" s="6"/>
      <c r="F2" s="7"/>
      <c r="G2" s="6"/>
      <c r="H2" s="6"/>
      <c r="I2" s="6"/>
      <c r="J2" s="6"/>
      <c r="K2" s="6"/>
      <c r="L2" s="6"/>
      <c r="M2" s="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6" s="1" customFormat="1" ht="17.100000000000001" customHeight="1">
      <c r="A3" s="2"/>
      <c r="B3" s="4"/>
      <c r="C3" s="3"/>
      <c r="D3" s="5"/>
      <c r="E3" s="6"/>
      <c r="F3" s="7"/>
      <c r="G3" s="6"/>
      <c r="H3" s="6"/>
      <c r="I3" s="6"/>
      <c r="J3" s="6"/>
      <c r="K3" s="6"/>
      <c r="L3" s="6"/>
      <c r="M3" s="6"/>
      <c r="N3" s="9"/>
      <c r="O3" s="6"/>
      <c r="P3" s="9"/>
      <c r="Q3" s="6"/>
      <c r="R3" s="6"/>
      <c r="S3" s="6"/>
      <c r="T3" s="6"/>
      <c r="U3" s="6"/>
      <c r="V3" s="9"/>
      <c r="W3" s="9"/>
      <c r="X3" s="9"/>
      <c r="Y3" s="10"/>
    </row>
    <row r="4" spans="1:26" s="1" customFormat="1" ht="17.100000000000001" customHeight="1">
      <c r="A4" s="11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4"/>
      <c r="Q4" s="13"/>
      <c r="R4" s="13"/>
      <c r="S4" s="13"/>
      <c r="T4" s="13"/>
      <c r="U4" s="13"/>
      <c r="V4" s="14"/>
      <c r="W4" s="14"/>
      <c r="X4" s="14"/>
      <c r="Y4" s="15"/>
    </row>
    <row r="5" spans="1:26" ht="17.100000000000001" customHeight="1">
      <c r="A5" s="16" t="s">
        <v>0</v>
      </c>
      <c r="B5" s="17"/>
      <c r="E5" s="20"/>
      <c r="F5" s="17"/>
      <c r="G5" s="17"/>
      <c r="H5" s="17" t="s">
        <v>1</v>
      </c>
      <c r="I5" s="17"/>
      <c r="J5" s="17"/>
      <c r="K5" s="17"/>
      <c r="L5" s="17"/>
      <c r="M5" s="17"/>
      <c r="N5" s="21"/>
      <c r="R5" s="23"/>
      <c r="T5" s="24"/>
      <c r="U5" s="23"/>
      <c r="V5" s="21"/>
      <c r="W5" s="21"/>
      <c r="X5" s="21"/>
      <c r="Y5" s="25" t="s">
        <v>2</v>
      </c>
    </row>
    <row r="6" spans="1:26" s="29" customFormat="1" ht="14.1" customHeight="1">
      <c r="A6" s="27"/>
      <c r="B6" s="93" t="str">
        <f>FIXED(MID(Z1,1,3))-11&amp;"年"</f>
        <v>98年</v>
      </c>
      <c r="C6" s="94"/>
      <c r="D6" s="93" t="str">
        <f>FIXED(MID(Z1,1,3))-10&amp;"年"</f>
        <v>99年</v>
      </c>
      <c r="E6" s="94"/>
      <c r="F6" s="93" t="str">
        <f>FIXED(MID(Z1,1,3))-9&amp;"年"</f>
        <v>100年</v>
      </c>
      <c r="G6" s="94"/>
      <c r="H6" s="96" t="str">
        <f>FIXED(MID(Z1,1,3))-8&amp;"年"</f>
        <v>101年</v>
      </c>
      <c r="I6" s="94"/>
      <c r="J6" s="96" t="str">
        <f>FIXED(MID(Z1,1,3))-7&amp;"年"</f>
        <v>102年</v>
      </c>
      <c r="K6" s="94"/>
      <c r="L6" s="96" t="str">
        <f>FIXED(MID(Z1,1,3))-6&amp;"年"</f>
        <v>103年</v>
      </c>
      <c r="M6" s="94"/>
      <c r="N6" s="96" t="str">
        <f>FIXED(MID(Z1,1,3))-5&amp;"年"</f>
        <v>104年</v>
      </c>
      <c r="O6" s="94"/>
      <c r="P6" s="93" t="str">
        <f>FIXED(MID(Z1,1,3))-4&amp;"年"</f>
        <v>105年</v>
      </c>
      <c r="Q6" s="94"/>
      <c r="R6" s="93" t="str">
        <f>FIXED(MID(Z1,1,3))-3&amp;"年"</f>
        <v>106年</v>
      </c>
      <c r="S6" s="94"/>
      <c r="T6" s="93" t="str">
        <f>FIXED(MID(Z1,1,3))-2&amp;"年"</f>
        <v>107年</v>
      </c>
      <c r="U6" s="94"/>
      <c r="V6" s="93" t="str">
        <f>FIXED(MID(Z1,1,3))-1&amp;"年"</f>
        <v>108年</v>
      </c>
      <c r="W6" s="94"/>
      <c r="X6" s="61" t="str">
        <f>LEFT(Z1,3)&amp;"年"</f>
        <v>109年</v>
      </c>
      <c r="Y6" s="28"/>
    </row>
    <row r="7" spans="1:26" s="29" customFormat="1" ht="14.1" customHeight="1">
      <c r="A7" s="58"/>
      <c r="B7" s="84">
        <f>FIXED(MID(Z1,1,3))+1911-11</f>
        <v>2009</v>
      </c>
      <c r="C7" s="85"/>
      <c r="D7" s="84">
        <f>FIXED(MID(Z1,1,3))+1911-10</f>
        <v>2010</v>
      </c>
      <c r="E7" s="85"/>
      <c r="F7" s="84">
        <f>FIXED(MID(Z1,1,3))+1911-9</f>
        <v>2011</v>
      </c>
      <c r="G7" s="85"/>
      <c r="H7" s="84">
        <f>FIXED(MID(Z1,1,3))+1911-8</f>
        <v>2012</v>
      </c>
      <c r="I7" s="85"/>
      <c r="J7" s="84">
        <f>FIXED(MID(Z1,1,3))+1911-7</f>
        <v>2013</v>
      </c>
      <c r="K7" s="85"/>
      <c r="L7" s="84">
        <f>FIXED(MID(Z1,1,3))+1911-6</f>
        <v>2014</v>
      </c>
      <c r="M7" s="85"/>
      <c r="N7" s="92">
        <f>FIXED(MID(Z1,1,3))+1911-5</f>
        <v>2015</v>
      </c>
      <c r="O7" s="85"/>
      <c r="P7" s="84">
        <f>FIXED(MID(Z1,1,3))+1911-4</f>
        <v>2016</v>
      </c>
      <c r="Q7" s="85"/>
      <c r="R7" s="84">
        <f>FIXED(MID(Z1,1,3))+1911-3</f>
        <v>2017</v>
      </c>
      <c r="S7" s="85"/>
      <c r="T7" s="84">
        <f>FIXED(MID(Z1,1,3))+1911-2</f>
        <v>2018</v>
      </c>
      <c r="U7" s="85"/>
      <c r="V7" s="84">
        <f>FIXED(MID(Z1,1,3))+1911-1</f>
        <v>2019</v>
      </c>
      <c r="W7" s="85"/>
      <c r="X7" s="60">
        <f>FIXED(MID(Z1,1,3))+1911</f>
        <v>2020</v>
      </c>
      <c r="Y7" s="59"/>
    </row>
    <row r="8" spans="1:26" s="29" customFormat="1" ht="39.950000000000003" customHeight="1">
      <c r="A8" s="30"/>
      <c r="B8" s="31" t="s">
        <v>3</v>
      </c>
      <c r="C8" s="32" t="s">
        <v>4</v>
      </c>
      <c r="D8" s="33" t="s">
        <v>3</v>
      </c>
      <c r="E8" s="32" t="s">
        <v>4</v>
      </c>
      <c r="F8" s="33" t="s">
        <v>3</v>
      </c>
      <c r="G8" s="32" t="s">
        <v>4</v>
      </c>
      <c r="H8" s="33" t="s">
        <v>3</v>
      </c>
      <c r="I8" s="32" t="s">
        <v>4</v>
      </c>
      <c r="J8" s="33" t="s">
        <v>3</v>
      </c>
      <c r="K8" s="32" t="s">
        <v>4</v>
      </c>
      <c r="L8" s="33" t="s">
        <v>3</v>
      </c>
      <c r="M8" s="32" t="s">
        <v>4</v>
      </c>
      <c r="N8" s="33" t="s">
        <v>3</v>
      </c>
      <c r="O8" s="32" t="s">
        <v>4</v>
      </c>
      <c r="P8" s="33" t="s">
        <v>3</v>
      </c>
      <c r="Q8" s="32" t="s">
        <v>4</v>
      </c>
      <c r="R8" s="33" t="s">
        <v>3</v>
      </c>
      <c r="S8" s="32" t="s">
        <v>4</v>
      </c>
      <c r="T8" s="33" t="s">
        <v>3</v>
      </c>
      <c r="U8" s="32" t="s">
        <v>4</v>
      </c>
      <c r="V8" s="33" t="s">
        <v>3</v>
      </c>
      <c r="W8" s="32" t="s">
        <v>4</v>
      </c>
      <c r="X8" s="33" t="s">
        <v>3</v>
      </c>
      <c r="Y8" s="34"/>
    </row>
    <row r="9" spans="1:26" s="38" customFormat="1" ht="6.6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6" s="38" customFormat="1" ht="30" customHeight="1">
      <c r="A10" s="57" t="s">
        <v>5</v>
      </c>
      <c r="B10" s="76">
        <v>5323.24784</v>
      </c>
      <c r="C10" s="76">
        <v>5115.2252416800002</v>
      </c>
      <c r="D10" s="76">
        <v>5168.0435479999996</v>
      </c>
      <c r="E10" s="76">
        <v>4992.3690524599997</v>
      </c>
      <c r="F10" s="76">
        <v>5377.9905600000002</v>
      </c>
      <c r="G10" s="76">
        <v>5114.9681200000005</v>
      </c>
      <c r="H10" s="76">
        <v>5488.1573691800004</v>
      </c>
      <c r="I10" s="76">
        <v>5313.5227329700001</v>
      </c>
      <c r="J10" s="76">
        <v>5534.1960241300003</v>
      </c>
      <c r="K10" s="76">
        <v>5298.0391728799996</v>
      </c>
      <c r="L10" s="76">
        <v>5641.4413781900003</v>
      </c>
      <c r="M10" s="76">
        <v>5462.3177400000004</v>
      </c>
      <c r="N10" s="76">
        <v>5752.8655600000002</v>
      </c>
      <c r="O10" s="76">
        <v>5462.3177400000004</v>
      </c>
      <c r="P10" s="76">
        <v>5902.63123</v>
      </c>
      <c r="Q10" s="76">
        <v>5620.5131860499996</v>
      </c>
      <c r="R10" s="76">
        <v>6015.2061686300003</v>
      </c>
      <c r="S10" s="76">
        <v>5734.0184008799997</v>
      </c>
      <c r="T10" s="76">
        <v>6147.9969300000002</v>
      </c>
      <c r="U10" s="76">
        <v>5865.6525016599999</v>
      </c>
      <c r="V10" s="76">
        <v>6152.4516146200003</v>
      </c>
      <c r="W10" s="76">
        <v>5874.2415547700002</v>
      </c>
      <c r="X10" s="76">
        <v>6337.68505</v>
      </c>
      <c r="Y10" s="83" t="s">
        <v>75</v>
      </c>
    </row>
    <row r="11" spans="1:26" s="38" customFormat="1" ht="6.6" customHeight="1">
      <c r="A11" s="3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7"/>
    </row>
    <row r="12" spans="1:26" s="38" customFormat="1" ht="15.95" customHeight="1">
      <c r="A12" s="39" t="s">
        <v>6</v>
      </c>
      <c r="B12" s="69">
        <v>2101.0320700000002</v>
      </c>
      <c r="C12" s="69">
        <v>2085.9873200000002</v>
      </c>
      <c r="D12" s="69">
        <v>1920.9019900000001</v>
      </c>
      <c r="E12" s="69">
        <v>1905.1850300000001</v>
      </c>
      <c r="F12" s="69">
        <v>1877.0578399999999</v>
      </c>
      <c r="G12" s="69">
        <v>1869.28721</v>
      </c>
      <c r="H12" s="69">
        <v>1887.3705600000001</v>
      </c>
      <c r="I12" s="69">
        <v>1875.1659925399999</v>
      </c>
      <c r="J12" s="69">
        <v>1915.31205</v>
      </c>
      <c r="K12" s="69">
        <v>1903.93369478</v>
      </c>
      <c r="L12" s="69">
        <v>2002.9128499999999</v>
      </c>
      <c r="M12" s="69">
        <v>2065.7206700000002</v>
      </c>
      <c r="N12" s="69">
        <v>2088.1541099999999</v>
      </c>
      <c r="O12" s="69">
        <v>2065.7206700000002</v>
      </c>
      <c r="P12" s="69">
        <v>2172.5654199999999</v>
      </c>
      <c r="Q12" s="69">
        <v>2150.1714066899999</v>
      </c>
      <c r="R12" s="69">
        <v>2334.3269</v>
      </c>
      <c r="S12" s="69">
        <v>2272.26334</v>
      </c>
      <c r="T12" s="69">
        <v>2424.9793300000001</v>
      </c>
      <c r="U12" s="69">
        <v>2346.8052299999999</v>
      </c>
      <c r="V12" s="69">
        <v>2498.77286</v>
      </c>
      <c r="W12" s="69">
        <v>2445.5672822000001</v>
      </c>
      <c r="X12" s="69">
        <v>2576.43975</v>
      </c>
      <c r="Y12" s="79" t="s">
        <v>70</v>
      </c>
    </row>
    <row r="13" spans="1:26" ht="15.95" customHeight="1">
      <c r="A13" s="41" t="s">
        <v>38</v>
      </c>
      <c r="B13" s="71">
        <v>1475.72316</v>
      </c>
      <c r="C13" s="71">
        <v>1463.68139</v>
      </c>
      <c r="D13" s="71">
        <v>1483.33474</v>
      </c>
      <c r="E13" s="71">
        <v>1475.0216</v>
      </c>
      <c r="F13" s="71">
        <v>1621.5349900000001</v>
      </c>
      <c r="G13" s="71">
        <v>1616.1807699999999</v>
      </c>
      <c r="H13" s="71">
        <v>1728.4640899999999</v>
      </c>
      <c r="I13" s="71">
        <v>1716.2638058099999</v>
      </c>
      <c r="J13" s="71">
        <v>1757.9268199999999</v>
      </c>
      <c r="K13" s="71">
        <v>1746.55378516</v>
      </c>
      <c r="L13" s="71">
        <v>1843.66068</v>
      </c>
      <c r="M13" s="71">
        <v>1886.62211</v>
      </c>
      <c r="N13" s="71">
        <v>1909.0479</v>
      </c>
      <c r="O13" s="71">
        <v>1886.62211</v>
      </c>
      <c r="P13" s="71">
        <v>1933.25584</v>
      </c>
      <c r="Q13" s="71">
        <v>1910.86970698</v>
      </c>
      <c r="R13" s="71">
        <v>2113.9645999999998</v>
      </c>
      <c r="S13" s="71">
        <v>2054.1730299999999</v>
      </c>
      <c r="T13" s="71">
        <v>2134.7939700000002</v>
      </c>
      <c r="U13" s="71">
        <v>2069.9934800000001</v>
      </c>
      <c r="V13" s="71">
        <v>2255.4322299999999</v>
      </c>
      <c r="W13" s="71">
        <v>2207.4331400000001</v>
      </c>
      <c r="X13" s="71">
        <v>2348.84256</v>
      </c>
      <c r="Y13" s="81" t="s">
        <v>71</v>
      </c>
    </row>
    <row r="14" spans="1:26" ht="15.95" customHeight="1">
      <c r="A14" s="41" t="s">
        <v>39</v>
      </c>
      <c r="B14" s="71">
        <v>155.63891000000001</v>
      </c>
      <c r="C14" s="71">
        <v>155.63593</v>
      </c>
      <c r="D14" s="71">
        <v>153.92724999999999</v>
      </c>
      <c r="E14" s="71">
        <v>153.92343</v>
      </c>
      <c r="F14" s="71">
        <v>158.43285</v>
      </c>
      <c r="G14" s="71">
        <v>158.40644</v>
      </c>
      <c r="H14" s="71">
        <v>158.90647000000001</v>
      </c>
      <c r="I14" s="71">
        <v>158.90218673000001</v>
      </c>
      <c r="J14" s="71">
        <v>157.38523000000001</v>
      </c>
      <c r="K14" s="71">
        <v>157.37990962000001</v>
      </c>
      <c r="L14" s="71">
        <v>159.25217000000001</v>
      </c>
      <c r="M14" s="71">
        <v>179.09855999999999</v>
      </c>
      <c r="N14" s="71">
        <v>179.10621</v>
      </c>
      <c r="O14" s="71">
        <v>179.09855999999999</v>
      </c>
      <c r="P14" s="71">
        <v>239.30958000000001</v>
      </c>
      <c r="Q14" s="71">
        <v>239.30169971000001</v>
      </c>
      <c r="R14" s="71">
        <v>214.47183999999999</v>
      </c>
      <c r="S14" s="71">
        <v>214.20031</v>
      </c>
      <c r="T14" s="71">
        <v>215.54718</v>
      </c>
      <c r="U14" s="71">
        <v>200.92994999999999</v>
      </c>
      <c r="V14" s="71">
        <v>167.01176000000001</v>
      </c>
      <c r="W14" s="71">
        <v>166.99748</v>
      </c>
      <c r="X14" s="71">
        <v>177.40706</v>
      </c>
      <c r="Y14" s="81" t="s">
        <v>72</v>
      </c>
    </row>
    <row r="15" spans="1:26" ht="15.95" customHeight="1">
      <c r="A15" s="41" t="s">
        <v>40</v>
      </c>
      <c r="B15" s="71">
        <v>469.67</v>
      </c>
      <c r="C15" s="71">
        <v>466.67</v>
      </c>
      <c r="D15" s="71">
        <v>283.64</v>
      </c>
      <c r="E15" s="71">
        <v>276.24</v>
      </c>
      <c r="F15" s="71">
        <v>97.09</v>
      </c>
      <c r="G15" s="71">
        <v>94.7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1">
        <v>5.89046</v>
      </c>
      <c r="S15" s="71">
        <v>3.89</v>
      </c>
      <c r="T15" s="71">
        <v>74.638180000000006</v>
      </c>
      <c r="U15" s="71">
        <v>75.881799999999998</v>
      </c>
      <c r="V15" s="71">
        <v>76.328869999999995</v>
      </c>
      <c r="W15" s="71">
        <v>71.136662200000004</v>
      </c>
      <c r="X15" s="71">
        <v>50.190130000000003</v>
      </c>
      <c r="Y15" s="81" t="s">
        <v>73</v>
      </c>
    </row>
    <row r="16" spans="1:26" ht="15.95" customHeight="1">
      <c r="A16" s="39" t="s">
        <v>41</v>
      </c>
      <c r="B16" s="69">
        <v>45.36</v>
      </c>
      <c r="C16" s="73">
        <v>0</v>
      </c>
      <c r="D16" s="69">
        <v>16.147819999999999</v>
      </c>
      <c r="E16" s="74">
        <v>0</v>
      </c>
      <c r="F16" s="69">
        <v>40.619999999999997</v>
      </c>
      <c r="G16" s="74">
        <v>0</v>
      </c>
      <c r="H16" s="69">
        <v>10</v>
      </c>
      <c r="I16" s="74">
        <v>0</v>
      </c>
      <c r="J16" s="69">
        <v>10</v>
      </c>
      <c r="K16" s="74">
        <v>0</v>
      </c>
      <c r="L16" s="69">
        <v>8</v>
      </c>
      <c r="M16" s="74">
        <v>0</v>
      </c>
      <c r="N16" s="69">
        <v>11</v>
      </c>
      <c r="O16" s="74">
        <v>0</v>
      </c>
      <c r="P16" s="69">
        <v>10</v>
      </c>
      <c r="Q16" s="74">
        <v>0</v>
      </c>
      <c r="R16" s="69">
        <v>10</v>
      </c>
      <c r="S16" s="74">
        <v>0</v>
      </c>
      <c r="T16" s="69">
        <v>22</v>
      </c>
      <c r="U16" s="74">
        <v>0</v>
      </c>
      <c r="V16" s="69">
        <v>22</v>
      </c>
      <c r="W16" s="74">
        <v>0</v>
      </c>
      <c r="X16" s="69">
        <v>22</v>
      </c>
      <c r="Y16" s="79" t="s">
        <v>74</v>
      </c>
    </row>
    <row r="17" spans="1:25" ht="6.6" customHeight="1">
      <c r="A17" s="35"/>
      <c r="B17" s="40"/>
      <c r="C17" s="4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3"/>
    </row>
    <row r="18" spans="1:25" s="38" customFormat="1" ht="15.75" customHeight="1">
      <c r="A18" s="39" t="s">
        <v>7</v>
      </c>
      <c r="B18" s="69">
        <v>3459.0657700000002</v>
      </c>
      <c r="C18" s="69">
        <v>3311.5679216799999</v>
      </c>
      <c r="D18" s="69">
        <v>3506.133738</v>
      </c>
      <c r="E18" s="69">
        <v>3353.4040224599999</v>
      </c>
      <c r="F18" s="69">
        <v>3654.4527200000002</v>
      </c>
      <c r="G18" s="69">
        <v>3434.45091</v>
      </c>
      <c r="H18" s="69">
        <v>3837.4422291800001</v>
      </c>
      <c r="I18" s="69">
        <v>3679.34148043</v>
      </c>
      <c r="J18" s="69">
        <v>3920.0902541300002</v>
      </c>
      <c r="K18" s="69">
        <v>3729.0589881000001</v>
      </c>
      <c r="L18" s="69">
        <v>3978.1443281900001</v>
      </c>
      <c r="M18" s="69">
        <v>3774.8418299999998</v>
      </c>
      <c r="N18" s="69">
        <v>4019.1081199999999</v>
      </c>
      <c r="O18" s="69">
        <v>3774.8418299999998</v>
      </c>
      <c r="P18" s="69">
        <v>4078.3687599999998</v>
      </c>
      <c r="Q18" s="69">
        <v>3822.58022936</v>
      </c>
      <c r="R18" s="69">
        <v>4139.8992686299998</v>
      </c>
      <c r="S18" s="69">
        <v>3905.93506088</v>
      </c>
      <c r="T18" s="69">
        <v>4256.9597000000003</v>
      </c>
      <c r="U18" s="69">
        <v>4079.8972716600001</v>
      </c>
      <c r="V18" s="69">
        <v>4313.0677146199996</v>
      </c>
      <c r="W18" s="69">
        <v>4114.8542725699999</v>
      </c>
      <c r="X18" s="69">
        <v>4506.6069799999996</v>
      </c>
      <c r="Y18" s="79" t="s">
        <v>45</v>
      </c>
    </row>
    <row r="19" spans="1:25" s="38" customFormat="1" ht="15.75" customHeight="1">
      <c r="A19" s="62" t="s">
        <v>14</v>
      </c>
      <c r="B19" s="70">
        <v>3426.9448499999999</v>
      </c>
      <c r="C19" s="70">
        <v>3280.6332516799998</v>
      </c>
      <c r="D19" s="70">
        <v>3475.7893479999998</v>
      </c>
      <c r="E19" s="70">
        <v>3329.3112724600001</v>
      </c>
      <c r="F19" s="70">
        <v>3627.5690599999998</v>
      </c>
      <c r="G19" s="70">
        <v>3409.83644</v>
      </c>
      <c r="H19" s="70">
        <v>3803.0226391800002</v>
      </c>
      <c r="I19" s="70">
        <v>3646.5171704300001</v>
      </c>
      <c r="J19" s="70">
        <v>3887.6873641299999</v>
      </c>
      <c r="K19" s="70">
        <v>3700.9405781</v>
      </c>
      <c r="L19" s="70">
        <v>3944.97641819</v>
      </c>
      <c r="M19" s="70">
        <v>3747.0423799999999</v>
      </c>
      <c r="N19" s="70">
        <v>3984.9719500000001</v>
      </c>
      <c r="O19" s="70">
        <v>3747.0423799999999</v>
      </c>
      <c r="P19" s="70">
        <v>4045.0749000000001</v>
      </c>
      <c r="Q19" s="70">
        <v>3792.55048936</v>
      </c>
      <c r="R19" s="70">
        <v>4102.4878386299997</v>
      </c>
      <c r="S19" s="70">
        <v>3873.5588408799999</v>
      </c>
      <c r="T19" s="70">
        <v>4215.7920100000001</v>
      </c>
      <c r="U19" s="70">
        <v>4044.99439166</v>
      </c>
      <c r="V19" s="70">
        <v>4267.3474246200003</v>
      </c>
      <c r="W19" s="70">
        <v>4081.4509325700001</v>
      </c>
      <c r="X19" s="70">
        <v>4464.0472399999999</v>
      </c>
      <c r="Y19" s="80" t="s">
        <v>46</v>
      </c>
    </row>
    <row r="20" spans="1:25" ht="15.75" customHeight="1">
      <c r="A20" s="63" t="s">
        <v>15</v>
      </c>
      <c r="B20" s="71">
        <v>422.85273000000001</v>
      </c>
      <c r="C20" s="71">
        <v>414.53636999999998</v>
      </c>
      <c r="D20" s="71">
        <v>425.34564999999998</v>
      </c>
      <c r="E20" s="71">
        <v>416.91618</v>
      </c>
      <c r="F20" s="71">
        <v>476.28832</v>
      </c>
      <c r="G20" s="71">
        <v>463.18342999999999</v>
      </c>
      <c r="H20" s="71">
        <v>515.33669999999995</v>
      </c>
      <c r="I20" s="71">
        <v>488.36063999999999</v>
      </c>
      <c r="J20" s="71">
        <v>530.78574383</v>
      </c>
      <c r="K20" s="71">
        <v>533.53846999999996</v>
      </c>
      <c r="L20" s="71">
        <v>526.05144818999997</v>
      </c>
      <c r="M20" s="71">
        <v>549.64936999999998</v>
      </c>
      <c r="N20" s="71">
        <v>564.24035000000003</v>
      </c>
      <c r="O20" s="71">
        <v>549.64936999999998</v>
      </c>
      <c r="P20" s="71">
        <v>627.19403999999997</v>
      </c>
      <c r="Q20" s="71">
        <v>596.26167999999996</v>
      </c>
      <c r="R20" s="71">
        <v>556.85718999999995</v>
      </c>
      <c r="S20" s="71">
        <v>563.23407999999995</v>
      </c>
      <c r="T20" s="71">
        <v>579.81632999999999</v>
      </c>
      <c r="U20" s="71">
        <v>569.07929000000001</v>
      </c>
      <c r="V20" s="71">
        <v>629.56867</v>
      </c>
      <c r="W20" s="71">
        <v>615.98531000000003</v>
      </c>
      <c r="X20" s="71">
        <v>632.52342999999996</v>
      </c>
      <c r="Y20" s="81" t="s">
        <v>47</v>
      </c>
    </row>
    <row r="21" spans="1:25" ht="15.75" customHeight="1">
      <c r="A21" s="64" t="s">
        <v>16</v>
      </c>
      <c r="B21" s="71">
        <v>547.70213000000001</v>
      </c>
      <c r="C21" s="71">
        <v>551.61013000000003</v>
      </c>
      <c r="D21" s="71">
        <v>549.60125000000005</v>
      </c>
      <c r="E21" s="71">
        <v>553.08744999999999</v>
      </c>
      <c r="F21" s="71">
        <v>568.32749000000001</v>
      </c>
      <c r="G21" s="71">
        <v>575.22532999999999</v>
      </c>
      <c r="H21" s="71">
        <v>594.41750999999999</v>
      </c>
      <c r="I21" s="71">
        <v>589.56428000000005</v>
      </c>
      <c r="J21" s="71">
        <v>595.45334000000003</v>
      </c>
      <c r="K21" s="71">
        <v>573.80343000000005</v>
      </c>
      <c r="L21" s="71">
        <v>612.45547999999997</v>
      </c>
      <c r="M21" s="71">
        <v>584.16740000000004</v>
      </c>
      <c r="N21" s="71">
        <v>620.31438000000003</v>
      </c>
      <c r="O21" s="71">
        <v>584.16740000000004</v>
      </c>
      <c r="P21" s="71">
        <v>569.88939000000005</v>
      </c>
      <c r="Q21" s="71">
        <v>553.50545</v>
      </c>
      <c r="R21" s="71">
        <v>625.06493999999998</v>
      </c>
      <c r="S21" s="71">
        <v>602.89485999999999</v>
      </c>
      <c r="T21" s="71">
        <v>622.46031000000005</v>
      </c>
      <c r="U21" s="71">
        <v>617.73362999999995</v>
      </c>
      <c r="V21" s="71">
        <v>579.03407000000004</v>
      </c>
      <c r="W21" s="71">
        <v>566.45357000000001</v>
      </c>
      <c r="X21" s="71">
        <v>591.32674999999995</v>
      </c>
      <c r="Y21" s="81" t="s">
        <v>48</v>
      </c>
    </row>
    <row r="22" spans="1:25" ht="15.75" customHeight="1">
      <c r="A22" s="65" t="s">
        <v>17</v>
      </c>
      <c r="B22" s="69">
        <v>263.42333000000002</v>
      </c>
      <c r="C22" s="69">
        <v>249.08908156999999</v>
      </c>
      <c r="D22" s="69">
        <v>258.73192</v>
      </c>
      <c r="E22" s="69">
        <v>250.97054245999999</v>
      </c>
      <c r="F22" s="69">
        <v>265.53888999999998</v>
      </c>
      <c r="G22" s="69">
        <v>257.48</v>
      </c>
      <c r="H22" s="69">
        <v>286.38117999999997</v>
      </c>
      <c r="I22" s="69">
        <v>268.78187000000003</v>
      </c>
      <c r="J22" s="69">
        <v>299.78665999999998</v>
      </c>
      <c r="K22" s="69">
        <v>281.24637999999999</v>
      </c>
      <c r="L22" s="69">
        <v>333.04721999999998</v>
      </c>
      <c r="M22" s="69">
        <v>308.56088</v>
      </c>
      <c r="N22" s="69">
        <v>353.55220000000003</v>
      </c>
      <c r="O22" s="69">
        <v>308.56088</v>
      </c>
      <c r="P22" s="69">
        <v>358.34879000000001</v>
      </c>
      <c r="Q22" s="69">
        <v>316.97305</v>
      </c>
      <c r="R22" s="69">
        <v>364.34539000000001</v>
      </c>
      <c r="S22" s="69">
        <v>329.29728999999998</v>
      </c>
      <c r="T22" s="69">
        <v>401.79056000000003</v>
      </c>
      <c r="U22" s="69">
        <v>372.65818999999999</v>
      </c>
      <c r="V22" s="69">
        <v>426.08452</v>
      </c>
      <c r="W22" s="69">
        <v>388.91631000000001</v>
      </c>
      <c r="X22" s="69">
        <v>431.55020000000002</v>
      </c>
      <c r="Y22" s="82" t="s">
        <v>49</v>
      </c>
    </row>
    <row r="23" spans="1:25" ht="15.75" customHeight="1">
      <c r="A23" s="65" t="s">
        <v>18</v>
      </c>
      <c r="B23" s="69">
        <v>349.48658</v>
      </c>
      <c r="C23" s="69">
        <v>324.14917516999998</v>
      </c>
      <c r="D23" s="69">
        <v>363.30365999999998</v>
      </c>
      <c r="E23" s="69">
        <v>337.27766000000003</v>
      </c>
      <c r="F23" s="69">
        <v>366.08240999999998</v>
      </c>
      <c r="G23" s="69">
        <v>336.94414</v>
      </c>
      <c r="H23" s="69">
        <v>404.14096999999998</v>
      </c>
      <c r="I23" s="69">
        <v>388.64303000000001</v>
      </c>
      <c r="J23" s="69">
        <v>419.06243999999998</v>
      </c>
      <c r="K23" s="69">
        <v>395.66561000000002</v>
      </c>
      <c r="L23" s="69">
        <v>415.29057</v>
      </c>
      <c r="M23" s="69">
        <v>409.30263000000002</v>
      </c>
      <c r="N23" s="69">
        <v>417.94092999999998</v>
      </c>
      <c r="O23" s="69">
        <v>409.30263000000002</v>
      </c>
      <c r="P23" s="69">
        <v>436.77766000000003</v>
      </c>
      <c r="Q23" s="69">
        <v>414.23268999999999</v>
      </c>
      <c r="R23" s="69">
        <v>478.02501000000001</v>
      </c>
      <c r="S23" s="69">
        <v>474.91690999999997</v>
      </c>
      <c r="T23" s="69">
        <v>506.38704000000001</v>
      </c>
      <c r="U23" s="69">
        <v>505.33515</v>
      </c>
      <c r="V23" s="69">
        <v>504.16183000000001</v>
      </c>
      <c r="W23" s="69">
        <v>499.83317</v>
      </c>
      <c r="X23" s="69">
        <v>538.68714</v>
      </c>
      <c r="Y23" s="82" t="s">
        <v>50</v>
      </c>
    </row>
    <row r="24" spans="1:25" ht="15.75" customHeight="1">
      <c r="A24" s="65" t="s">
        <v>19</v>
      </c>
      <c r="B24" s="69">
        <v>241.05053000000001</v>
      </c>
      <c r="C24" s="69">
        <v>226.34867317999999</v>
      </c>
      <c r="D24" s="69">
        <v>244.75199000000001</v>
      </c>
      <c r="E24" s="69">
        <v>233.83999</v>
      </c>
      <c r="F24" s="69">
        <v>268.44137999999998</v>
      </c>
      <c r="G24" s="69">
        <v>240.56514999999999</v>
      </c>
      <c r="H24" s="69">
        <v>271.68034999999998</v>
      </c>
      <c r="I24" s="69">
        <v>267.15370999999999</v>
      </c>
      <c r="J24" s="69">
        <v>279.42442999999997</v>
      </c>
      <c r="K24" s="69">
        <v>268.77454999999998</v>
      </c>
      <c r="L24" s="69">
        <v>289.19056999999998</v>
      </c>
      <c r="M24" s="69">
        <v>250.2679</v>
      </c>
      <c r="N24" s="69">
        <v>263.33703000000003</v>
      </c>
      <c r="O24" s="69">
        <v>250.2679</v>
      </c>
      <c r="P24" s="69">
        <v>262.75767999999999</v>
      </c>
      <c r="Q24" s="69">
        <v>252.77247772999999</v>
      </c>
      <c r="R24" s="69">
        <v>269.00331</v>
      </c>
      <c r="S24" s="69">
        <v>258.47230999999999</v>
      </c>
      <c r="T24" s="69">
        <v>276.22509000000002</v>
      </c>
      <c r="U24" s="69">
        <v>266.35874000000001</v>
      </c>
      <c r="V24" s="69">
        <v>265.74901999999997</v>
      </c>
      <c r="W24" s="69">
        <v>267.75743999999997</v>
      </c>
      <c r="X24" s="69">
        <v>302.42811</v>
      </c>
      <c r="Y24" s="82" t="s">
        <v>51</v>
      </c>
    </row>
    <row r="25" spans="1:25" ht="15.75" customHeight="1">
      <c r="A25" s="63" t="s">
        <v>20</v>
      </c>
      <c r="B25" s="71">
        <v>415.93878999999998</v>
      </c>
      <c r="C25" s="71">
        <v>415.82118000000003</v>
      </c>
      <c r="D25" s="71">
        <v>427.14058999999997</v>
      </c>
      <c r="E25" s="71">
        <v>410.27926000000002</v>
      </c>
      <c r="F25" s="71">
        <v>438.86144000000002</v>
      </c>
      <c r="G25" s="71">
        <v>437.02231</v>
      </c>
      <c r="H25" s="71">
        <v>453.56839000000002</v>
      </c>
      <c r="I25" s="71">
        <v>456.80363999999997</v>
      </c>
      <c r="J25" s="71">
        <v>447.08148999999997</v>
      </c>
      <c r="K25" s="71">
        <v>457.29606000000001</v>
      </c>
      <c r="L25" s="71">
        <v>464.50308999999999</v>
      </c>
      <c r="M25" s="71">
        <v>455.26263</v>
      </c>
      <c r="N25" s="71">
        <v>476.12749000000002</v>
      </c>
      <c r="O25" s="71">
        <v>455.26263</v>
      </c>
      <c r="P25" s="71">
        <v>475.85766999999998</v>
      </c>
      <c r="Q25" s="71">
        <v>459.39839000000001</v>
      </c>
      <c r="R25" s="71">
        <v>475.09361999999999</v>
      </c>
      <c r="S25" s="71">
        <v>456.66075000000001</v>
      </c>
      <c r="T25" s="71">
        <v>484.18051000000003</v>
      </c>
      <c r="U25" s="71">
        <v>472.15116</v>
      </c>
      <c r="V25" s="71">
        <v>493.62247000000002</v>
      </c>
      <c r="W25" s="71">
        <v>474.8383</v>
      </c>
      <c r="X25" s="71">
        <v>479.71247</v>
      </c>
      <c r="Y25" s="81" t="s">
        <v>52</v>
      </c>
    </row>
    <row r="26" spans="1:25" ht="15.75" customHeight="1">
      <c r="A26" s="63" t="s">
        <v>21</v>
      </c>
      <c r="B26" s="71">
        <v>73.767600000000002</v>
      </c>
      <c r="C26" s="71">
        <v>71.311049999999994</v>
      </c>
      <c r="D26" s="71">
        <v>80.075969999999998</v>
      </c>
      <c r="E26" s="71">
        <v>79.543400000000005</v>
      </c>
      <c r="F26" s="71">
        <v>75.225880000000004</v>
      </c>
      <c r="G26" s="71">
        <v>74.739999999999995</v>
      </c>
      <c r="H26" s="71">
        <v>78.03613</v>
      </c>
      <c r="I26" s="71">
        <v>79.507549999999995</v>
      </c>
      <c r="J26" s="71">
        <v>81.499539999999996</v>
      </c>
      <c r="K26" s="71">
        <v>80.547809999999998</v>
      </c>
      <c r="L26" s="71">
        <v>79.777209999999997</v>
      </c>
      <c r="M26" s="71">
        <v>79.408839999999998</v>
      </c>
      <c r="N26" s="71">
        <v>82.435419999999993</v>
      </c>
      <c r="O26" s="71">
        <v>79.408839999999998</v>
      </c>
      <c r="P26" s="71">
        <v>83.905559999999994</v>
      </c>
      <c r="Q26" s="71">
        <v>80.307789999999997</v>
      </c>
      <c r="R26" s="71">
        <v>85.456220000000002</v>
      </c>
      <c r="S26" s="71">
        <v>81.446870000000004</v>
      </c>
      <c r="T26" s="71">
        <v>86.48169</v>
      </c>
      <c r="U26" s="71">
        <v>84.003309999999999</v>
      </c>
      <c r="V26" s="71">
        <v>87.634289999999993</v>
      </c>
      <c r="W26" s="71">
        <v>86.25949</v>
      </c>
      <c r="X26" s="71">
        <v>93.058809999999994</v>
      </c>
      <c r="Y26" s="81" t="s">
        <v>53</v>
      </c>
    </row>
    <row r="27" spans="1:25" ht="15.75" customHeight="1">
      <c r="A27" s="63" t="s">
        <v>22</v>
      </c>
      <c r="B27" s="71">
        <v>100.96029</v>
      </c>
      <c r="C27" s="71">
        <v>85.194019999999995</v>
      </c>
      <c r="D27" s="71">
        <v>96.778880000000001</v>
      </c>
      <c r="E27" s="71">
        <v>86.013850000000005</v>
      </c>
      <c r="F27" s="71">
        <v>107.95133</v>
      </c>
      <c r="G27" s="71">
        <v>82.351179999999999</v>
      </c>
      <c r="H27" s="71">
        <v>101.7662</v>
      </c>
      <c r="I27" s="71">
        <v>88.804060000000007</v>
      </c>
      <c r="J27" s="71">
        <v>115.18631000000001</v>
      </c>
      <c r="K27" s="71">
        <v>90.731840000000005</v>
      </c>
      <c r="L27" s="71">
        <v>114.85084000000001</v>
      </c>
      <c r="M27" s="71">
        <v>94.587220000000002</v>
      </c>
      <c r="N27" s="71">
        <v>105.2677</v>
      </c>
      <c r="O27" s="71">
        <v>94.587220000000002</v>
      </c>
      <c r="P27" s="71">
        <v>113.80365</v>
      </c>
      <c r="Q27" s="71">
        <v>99.919910000000002</v>
      </c>
      <c r="R27" s="71">
        <v>109.33298000000001</v>
      </c>
      <c r="S27" s="71">
        <v>93.514520000000005</v>
      </c>
      <c r="T27" s="71">
        <v>103.25543</v>
      </c>
      <c r="U27" s="71">
        <v>96.067040000000006</v>
      </c>
      <c r="V27" s="71">
        <v>111.74981</v>
      </c>
      <c r="W27" s="71">
        <v>104.47664</v>
      </c>
      <c r="X27" s="71">
        <v>122.90727</v>
      </c>
      <c r="Y27" s="81" t="s">
        <v>54</v>
      </c>
    </row>
    <row r="28" spans="1:25" ht="15.75" customHeight="1">
      <c r="A28" s="65" t="s">
        <v>23</v>
      </c>
      <c r="B28" s="69">
        <v>99.666920000000005</v>
      </c>
      <c r="C28" s="69">
        <v>90.966790000000003</v>
      </c>
      <c r="D28" s="69">
        <v>107.16512</v>
      </c>
      <c r="E28" s="69">
        <v>95.078879999999998</v>
      </c>
      <c r="F28" s="69">
        <v>119.44037</v>
      </c>
      <c r="G28" s="69">
        <v>97.628209999999996</v>
      </c>
      <c r="H28" s="69">
        <v>131.43111918</v>
      </c>
      <c r="I28" s="69">
        <v>121.925821</v>
      </c>
      <c r="J28" s="69">
        <v>139.85037030000001</v>
      </c>
      <c r="K28" s="69">
        <v>117.2778981</v>
      </c>
      <c r="L28" s="69">
        <v>116.36143</v>
      </c>
      <c r="M28" s="69">
        <v>100.26486</v>
      </c>
      <c r="N28" s="69">
        <v>108.79374</v>
      </c>
      <c r="O28" s="69">
        <v>100.26486</v>
      </c>
      <c r="P28" s="69">
        <v>102.97204000000001</v>
      </c>
      <c r="Q28" s="69">
        <v>93.608699999999999</v>
      </c>
      <c r="R28" s="69">
        <v>100.84215</v>
      </c>
      <c r="S28" s="69">
        <v>92.071939999999998</v>
      </c>
      <c r="T28" s="69">
        <v>104.93476</v>
      </c>
      <c r="U28" s="69">
        <v>97.439350000000005</v>
      </c>
      <c r="V28" s="69">
        <v>103.73858</v>
      </c>
      <c r="W28" s="69">
        <v>97.915120000000002</v>
      </c>
      <c r="X28" s="69">
        <v>114.22526000000001</v>
      </c>
      <c r="Y28" s="82" t="s">
        <v>55</v>
      </c>
    </row>
    <row r="29" spans="1:25" ht="15.75" customHeight="1">
      <c r="A29" s="65" t="s">
        <v>24</v>
      </c>
      <c r="B29" s="69">
        <v>173.03026</v>
      </c>
      <c r="C29" s="69">
        <v>167.01969</v>
      </c>
      <c r="D29" s="69">
        <v>184.17882</v>
      </c>
      <c r="E29" s="69">
        <v>179.44548</v>
      </c>
      <c r="F29" s="69">
        <v>186.8415</v>
      </c>
      <c r="G29" s="69">
        <v>178.59444999999999</v>
      </c>
      <c r="H29" s="69">
        <v>187.39422999999999</v>
      </c>
      <c r="I29" s="69">
        <v>179.77755943</v>
      </c>
      <c r="J29" s="69">
        <v>197.73563999999999</v>
      </c>
      <c r="K29" s="69">
        <v>186.86613</v>
      </c>
      <c r="L29" s="69">
        <v>210.98119</v>
      </c>
      <c r="M29" s="69">
        <v>186.63119</v>
      </c>
      <c r="N29" s="69">
        <v>203.94333</v>
      </c>
      <c r="O29" s="69">
        <v>186.63119</v>
      </c>
      <c r="P29" s="69">
        <v>203.75842</v>
      </c>
      <c r="Q29" s="69">
        <v>190.22295</v>
      </c>
      <c r="R29" s="69">
        <v>205.42761999999999</v>
      </c>
      <c r="S29" s="69">
        <v>189.32566</v>
      </c>
      <c r="T29" s="69">
        <v>198.88647</v>
      </c>
      <c r="U29" s="69">
        <v>201.54693</v>
      </c>
      <c r="V29" s="69">
        <v>216.35794999999999</v>
      </c>
      <c r="W29" s="69">
        <v>200.18796</v>
      </c>
      <c r="X29" s="69">
        <v>223.54962</v>
      </c>
      <c r="Y29" s="82" t="s">
        <v>56</v>
      </c>
    </row>
    <row r="30" spans="1:25" ht="15.75" customHeight="1">
      <c r="A30" s="65" t="s">
        <v>25</v>
      </c>
      <c r="B30" s="69">
        <v>98.344499999999996</v>
      </c>
      <c r="C30" s="69">
        <v>89.334289999999996</v>
      </c>
      <c r="D30" s="69">
        <v>98.362740000000002</v>
      </c>
      <c r="E30" s="69">
        <v>90.000609999999995</v>
      </c>
      <c r="F30" s="69">
        <v>99.654949999999999</v>
      </c>
      <c r="G30" s="69">
        <v>90.244609999999994</v>
      </c>
      <c r="H30" s="69">
        <v>100.62785</v>
      </c>
      <c r="I30" s="69">
        <v>93.198890000000006</v>
      </c>
      <c r="J30" s="69">
        <v>96.868539999999996</v>
      </c>
      <c r="K30" s="69">
        <v>86.196280000000002</v>
      </c>
      <c r="L30" s="69">
        <v>96.681209999999993</v>
      </c>
      <c r="M30" s="69">
        <v>95.434809999999999</v>
      </c>
      <c r="N30" s="69">
        <v>95.655810000000002</v>
      </c>
      <c r="O30" s="69">
        <v>95.434809999999999</v>
      </c>
      <c r="P30" s="69">
        <v>99.122309999999999</v>
      </c>
      <c r="Q30" s="69">
        <v>92.030500000000004</v>
      </c>
      <c r="R30" s="69">
        <v>99.775660000000002</v>
      </c>
      <c r="S30" s="69">
        <v>92.092439999999996</v>
      </c>
      <c r="T30" s="69">
        <v>102.95946000000001</v>
      </c>
      <c r="U30" s="69">
        <v>98.122140000000002</v>
      </c>
      <c r="V30" s="69">
        <v>95.010630000000006</v>
      </c>
      <c r="W30" s="69">
        <v>95.414289999999994</v>
      </c>
      <c r="X30" s="69">
        <v>105.77887</v>
      </c>
      <c r="Y30" s="82" t="s">
        <v>57</v>
      </c>
    </row>
    <row r="31" spans="1:25" ht="15.75" customHeight="1">
      <c r="A31" s="64" t="s">
        <v>26</v>
      </c>
      <c r="B31" s="70">
        <v>110.40786</v>
      </c>
      <c r="C31" s="70">
        <v>98.507170000000002</v>
      </c>
      <c r="D31" s="70">
        <v>105.36731</v>
      </c>
      <c r="E31" s="70">
        <v>95.289019999999994</v>
      </c>
      <c r="F31" s="70">
        <v>115.49715</v>
      </c>
      <c r="G31" s="70">
        <v>100.03039</v>
      </c>
      <c r="H31" s="70">
        <v>121.31744999999999</v>
      </c>
      <c r="I31" s="70">
        <v>104.51155</v>
      </c>
      <c r="J31" s="70">
        <v>115.86028</v>
      </c>
      <c r="K31" s="70">
        <v>105.75197</v>
      </c>
      <c r="L31" s="70">
        <v>114.136</v>
      </c>
      <c r="M31" s="70">
        <v>106.42892000000001</v>
      </c>
      <c r="N31" s="70">
        <v>119.60383</v>
      </c>
      <c r="O31" s="70">
        <v>106.42892000000001</v>
      </c>
      <c r="P31" s="70">
        <v>120.89109999999999</v>
      </c>
      <c r="Q31" s="70">
        <v>106.46639</v>
      </c>
      <c r="R31" s="70">
        <v>124.03306000000001</v>
      </c>
      <c r="S31" s="70">
        <v>107.84801</v>
      </c>
      <c r="T31" s="70">
        <v>125.48645999999999</v>
      </c>
      <c r="U31" s="70">
        <v>110.5175</v>
      </c>
      <c r="V31" s="70">
        <v>121.89995</v>
      </c>
      <c r="W31" s="70">
        <v>111.41128999999999</v>
      </c>
      <c r="X31" s="70">
        <v>147.74721</v>
      </c>
      <c r="Y31" s="80" t="s">
        <v>58</v>
      </c>
    </row>
    <row r="32" spans="1:25" ht="15.75" customHeight="1">
      <c r="A32" s="63" t="s">
        <v>27</v>
      </c>
      <c r="B32" s="71">
        <v>88.795280000000005</v>
      </c>
      <c r="C32" s="71">
        <v>81.801419999999993</v>
      </c>
      <c r="D32" s="71">
        <v>84.863529999999997</v>
      </c>
      <c r="E32" s="71">
        <v>76.167119999999997</v>
      </c>
      <c r="F32" s="71">
        <v>85.590819999999994</v>
      </c>
      <c r="G32" s="71">
        <v>63.923679999999997</v>
      </c>
      <c r="H32" s="71">
        <v>91.840980000000002</v>
      </c>
      <c r="I32" s="71">
        <v>86.092759999999998</v>
      </c>
      <c r="J32" s="71">
        <v>92.897959999999998</v>
      </c>
      <c r="K32" s="71">
        <v>83.817089999999993</v>
      </c>
      <c r="L32" s="71">
        <v>98.125169999999997</v>
      </c>
      <c r="M32" s="71">
        <v>84.820710000000005</v>
      </c>
      <c r="N32" s="71">
        <v>95.619770000000003</v>
      </c>
      <c r="O32" s="71">
        <v>84.820710000000005</v>
      </c>
      <c r="P32" s="71">
        <v>96.412629999999993</v>
      </c>
      <c r="Q32" s="71">
        <v>85.133210000000005</v>
      </c>
      <c r="R32" s="71">
        <v>100.94443</v>
      </c>
      <c r="S32" s="71">
        <v>83.744870000000006</v>
      </c>
      <c r="T32" s="71">
        <v>88.456069999999997</v>
      </c>
      <c r="U32" s="71">
        <v>77.371660000000006</v>
      </c>
      <c r="V32" s="71">
        <v>91.894970000000001</v>
      </c>
      <c r="W32" s="71">
        <v>83.450280000000006</v>
      </c>
      <c r="X32" s="71">
        <v>95.588560000000001</v>
      </c>
      <c r="Y32" s="81" t="s">
        <v>59</v>
      </c>
    </row>
    <row r="33" spans="1:30" ht="15.75" customHeight="1">
      <c r="A33" s="63" t="s">
        <v>28</v>
      </c>
      <c r="B33" s="71">
        <v>133.95571000000001</v>
      </c>
      <c r="C33" s="71">
        <v>126.70831</v>
      </c>
      <c r="D33" s="71">
        <v>137.76124999999999</v>
      </c>
      <c r="E33" s="71">
        <v>128.94076000000001</v>
      </c>
      <c r="F33" s="71">
        <v>145.51492999999999</v>
      </c>
      <c r="G33" s="71">
        <v>114.95233</v>
      </c>
      <c r="H33" s="71">
        <v>144.34053</v>
      </c>
      <c r="I33" s="71">
        <v>132.83449999999999</v>
      </c>
      <c r="J33" s="71">
        <v>142.61457999999999</v>
      </c>
      <c r="K33" s="71">
        <v>133.24422999999999</v>
      </c>
      <c r="L33" s="71">
        <v>145.20361</v>
      </c>
      <c r="M33" s="71">
        <v>132.84183999999999</v>
      </c>
      <c r="N33" s="71">
        <v>146.43562</v>
      </c>
      <c r="O33" s="71">
        <v>132.84183999999999</v>
      </c>
      <c r="P33" s="71">
        <v>146.43436</v>
      </c>
      <c r="Q33" s="71">
        <v>137.16095000000001</v>
      </c>
      <c r="R33" s="71">
        <v>149.90105</v>
      </c>
      <c r="S33" s="71">
        <v>133.46532999999999</v>
      </c>
      <c r="T33" s="71">
        <v>153.35792000000001</v>
      </c>
      <c r="U33" s="71">
        <v>142.74906999999999</v>
      </c>
      <c r="V33" s="71">
        <v>159.75869</v>
      </c>
      <c r="W33" s="71">
        <v>147.57738000000001</v>
      </c>
      <c r="X33" s="71">
        <v>173.03935000000001</v>
      </c>
      <c r="Y33" s="81" t="s">
        <v>60</v>
      </c>
    </row>
    <row r="34" spans="1:30" ht="15.75" customHeight="1">
      <c r="A34" s="65" t="s">
        <v>29</v>
      </c>
      <c r="B34" s="69">
        <v>51.96837</v>
      </c>
      <c r="C34" s="69">
        <v>47.179673600000001</v>
      </c>
      <c r="D34" s="69">
        <v>51.255980000000001</v>
      </c>
      <c r="E34" s="69">
        <v>47.691040000000001</v>
      </c>
      <c r="F34" s="69">
        <v>51.647449999999999</v>
      </c>
      <c r="G34" s="69">
        <v>48.109870000000001</v>
      </c>
      <c r="H34" s="69">
        <v>51.781970000000001</v>
      </c>
      <c r="I34" s="69">
        <v>47.129159999999999</v>
      </c>
      <c r="J34" s="69">
        <v>52.722810000000003</v>
      </c>
      <c r="K34" s="69">
        <v>48.685090000000002</v>
      </c>
      <c r="L34" s="69">
        <v>51.975859999999997</v>
      </c>
      <c r="M34" s="69">
        <v>50.313720000000004</v>
      </c>
      <c r="N34" s="69">
        <v>52.832000000000001</v>
      </c>
      <c r="O34" s="69">
        <v>50.313720000000004</v>
      </c>
      <c r="P34" s="69">
        <v>56.391680000000001</v>
      </c>
      <c r="Q34" s="69">
        <v>53.465411629999998</v>
      </c>
      <c r="R34" s="69">
        <v>61.113460000000003</v>
      </c>
      <c r="S34" s="69">
        <v>52.071041530000002</v>
      </c>
      <c r="T34" s="69">
        <v>62.853160000000003</v>
      </c>
      <c r="U34" s="69">
        <v>57.600855510000002</v>
      </c>
      <c r="V34" s="69">
        <v>64.795304619999996</v>
      </c>
      <c r="W34" s="69">
        <v>61.840512570000001</v>
      </c>
      <c r="X34" s="69">
        <v>81.724469999999997</v>
      </c>
      <c r="Y34" s="82" t="s">
        <v>61</v>
      </c>
    </row>
    <row r="35" spans="1:30" ht="15.75" customHeight="1">
      <c r="A35" s="65" t="s">
        <v>30</v>
      </c>
      <c r="B35" s="69">
        <v>67.833619999999996</v>
      </c>
      <c r="C35" s="69">
        <v>63.635916969999997</v>
      </c>
      <c r="D35" s="69">
        <v>67.267570000000006</v>
      </c>
      <c r="E35" s="69">
        <v>63.080979999999997</v>
      </c>
      <c r="F35" s="69">
        <v>67.772099999999995</v>
      </c>
      <c r="G35" s="69">
        <v>64.489590000000007</v>
      </c>
      <c r="H35" s="69">
        <v>68.659620000000004</v>
      </c>
      <c r="I35" s="69">
        <v>64.513490000000004</v>
      </c>
      <c r="J35" s="69">
        <v>70.024940000000001</v>
      </c>
      <c r="K35" s="69">
        <v>64.813990000000004</v>
      </c>
      <c r="L35" s="69">
        <v>68.859650000000002</v>
      </c>
      <c r="M35" s="69">
        <v>65.89734</v>
      </c>
      <c r="N35" s="69">
        <v>71.064120000000003</v>
      </c>
      <c r="O35" s="69">
        <v>65.89734</v>
      </c>
      <c r="P35" s="69">
        <v>70.190150000000003</v>
      </c>
      <c r="Q35" s="69">
        <v>66.217380000000006</v>
      </c>
      <c r="R35" s="69">
        <v>71.355860000000007</v>
      </c>
      <c r="S35" s="69">
        <v>66.467820000000003</v>
      </c>
      <c r="T35" s="69">
        <v>74.723500000000001</v>
      </c>
      <c r="U35" s="69">
        <v>69.772490000000005</v>
      </c>
      <c r="V35" s="69">
        <v>79.360569999999996</v>
      </c>
      <c r="W35" s="69">
        <v>72.692660000000004</v>
      </c>
      <c r="X35" s="69">
        <v>82.574929999999995</v>
      </c>
      <c r="Y35" s="82" t="s">
        <v>62</v>
      </c>
    </row>
    <row r="36" spans="1:30" ht="15.75" customHeight="1">
      <c r="A36" s="65" t="s">
        <v>31</v>
      </c>
      <c r="B36" s="69">
        <v>21.25047</v>
      </c>
      <c r="C36" s="69">
        <v>19.52928</v>
      </c>
      <c r="D36" s="69">
        <v>22.967030000000001</v>
      </c>
      <c r="E36" s="69">
        <v>21.332999999999998</v>
      </c>
      <c r="F36" s="69">
        <v>20.716670000000001</v>
      </c>
      <c r="G36" s="69">
        <v>20.180510000000002</v>
      </c>
      <c r="H36" s="69">
        <v>22.26613</v>
      </c>
      <c r="I36" s="69">
        <v>21.00393</v>
      </c>
      <c r="J36" s="69">
        <v>23.248439999999999</v>
      </c>
      <c r="K36" s="69">
        <v>21.302029999999998</v>
      </c>
      <c r="L36" s="69">
        <v>23.371449999999999</v>
      </c>
      <c r="M36" s="69">
        <v>21.23171</v>
      </c>
      <c r="N36" s="69">
        <v>23.291270000000001</v>
      </c>
      <c r="O36" s="69">
        <v>21.23171</v>
      </c>
      <c r="P36" s="69">
        <v>24.164349999999999</v>
      </c>
      <c r="Q36" s="69">
        <v>21.888100000000001</v>
      </c>
      <c r="R36" s="69">
        <v>23.839549999999999</v>
      </c>
      <c r="S36" s="69">
        <v>21.79738</v>
      </c>
      <c r="T36" s="69">
        <v>24.412859999999998</v>
      </c>
      <c r="U36" s="69">
        <v>23.07619</v>
      </c>
      <c r="V36" s="69">
        <v>25.27759</v>
      </c>
      <c r="W36" s="69">
        <v>23.913160000000001</v>
      </c>
      <c r="X36" s="69">
        <v>25.858509999999999</v>
      </c>
      <c r="Y36" s="82" t="s">
        <v>63</v>
      </c>
    </row>
    <row r="37" spans="1:30" ht="15.75" customHeight="1">
      <c r="A37" s="64" t="s">
        <v>32</v>
      </c>
      <c r="B37" s="70">
        <v>61.027560000000001</v>
      </c>
      <c r="C37" s="70">
        <v>57.364100000000001</v>
      </c>
      <c r="D37" s="70">
        <v>62.825470000000003</v>
      </c>
      <c r="E37" s="70">
        <v>60.241509999999998</v>
      </c>
      <c r="F37" s="70">
        <v>59.38203</v>
      </c>
      <c r="G37" s="70">
        <v>57.949309999999997</v>
      </c>
      <c r="H37" s="70">
        <v>59.162529999999997</v>
      </c>
      <c r="I37" s="70">
        <v>56.615789999999997</v>
      </c>
      <c r="J37" s="70">
        <v>66.121489999999994</v>
      </c>
      <c r="K37" s="70">
        <v>57.478569999999998</v>
      </c>
      <c r="L37" s="70">
        <v>60.902670000000001</v>
      </c>
      <c r="M37" s="70">
        <v>57.56176</v>
      </c>
      <c r="N37" s="70">
        <v>61.843609999999998</v>
      </c>
      <c r="O37" s="70">
        <v>57.56176</v>
      </c>
      <c r="P37" s="70">
        <v>66.624290000000002</v>
      </c>
      <c r="Q37" s="70">
        <v>58.064430000000002</v>
      </c>
      <c r="R37" s="70">
        <v>65.832149999999999</v>
      </c>
      <c r="S37" s="70">
        <v>56.540129999999998</v>
      </c>
      <c r="T37" s="70">
        <v>70.292730000000006</v>
      </c>
      <c r="U37" s="70">
        <v>60.513800000000003</v>
      </c>
      <c r="V37" s="70">
        <v>68.236069999999998</v>
      </c>
      <c r="W37" s="70">
        <v>60.116300000000003</v>
      </c>
      <c r="X37" s="70">
        <v>74.110140000000001</v>
      </c>
      <c r="Y37" s="80" t="s">
        <v>64</v>
      </c>
    </row>
    <row r="38" spans="1:30" ht="15.75" customHeight="1">
      <c r="A38" s="63" t="s">
        <v>33</v>
      </c>
      <c r="B38" s="71">
        <v>64.248469999999998</v>
      </c>
      <c r="C38" s="71">
        <v>61.151051189999997</v>
      </c>
      <c r="D38" s="71">
        <v>65.889967999999996</v>
      </c>
      <c r="E38" s="71">
        <v>64.108410000000006</v>
      </c>
      <c r="F38" s="71">
        <v>64.436890000000005</v>
      </c>
      <c r="G38" s="71">
        <v>66.901269999999997</v>
      </c>
      <c r="H38" s="71">
        <v>73.141570000000002</v>
      </c>
      <c r="I38" s="71">
        <v>69.518370000000004</v>
      </c>
      <c r="J38" s="71">
        <v>75.62397</v>
      </c>
      <c r="K38" s="71">
        <v>71.357060000000004</v>
      </c>
      <c r="L38" s="71">
        <v>77.103449999999995</v>
      </c>
      <c r="M38" s="71">
        <v>70.351280000000003</v>
      </c>
      <c r="N38" s="71">
        <v>76.682540000000003</v>
      </c>
      <c r="O38" s="71">
        <v>70.351280000000003</v>
      </c>
      <c r="P38" s="71">
        <v>79.026020000000003</v>
      </c>
      <c r="Q38" s="71">
        <v>72.274760000000001</v>
      </c>
      <c r="R38" s="71">
        <v>82.712220000000002</v>
      </c>
      <c r="S38" s="71">
        <v>72.545419999999993</v>
      </c>
      <c r="T38" s="71">
        <v>90.363</v>
      </c>
      <c r="U38" s="71">
        <v>76.274990000000003</v>
      </c>
      <c r="V38" s="71">
        <v>90.728219999999993</v>
      </c>
      <c r="W38" s="71">
        <v>76.252849999999995</v>
      </c>
      <c r="X38" s="71">
        <v>90.102289999999996</v>
      </c>
      <c r="Y38" s="81" t="s">
        <v>65</v>
      </c>
    </row>
    <row r="39" spans="1:30" ht="15.75" customHeight="1">
      <c r="A39" s="63" t="s">
        <v>34</v>
      </c>
      <c r="B39" s="71">
        <v>41.233849999999997</v>
      </c>
      <c r="C39" s="71">
        <v>39.375880000000002</v>
      </c>
      <c r="D39" s="71">
        <v>42.154649999999997</v>
      </c>
      <c r="E39" s="71">
        <v>40.006129999999999</v>
      </c>
      <c r="F39" s="71">
        <v>44.357059999999997</v>
      </c>
      <c r="G39" s="71">
        <v>39.320680000000003</v>
      </c>
      <c r="H39" s="71">
        <v>45.731229999999996</v>
      </c>
      <c r="I39" s="71">
        <v>41.77657</v>
      </c>
      <c r="J39" s="71">
        <v>45.838389999999997</v>
      </c>
      <c r="K39" s="71">
        <v>42.54609</v>
      </c>
      <c r="L39" s="71">
        <v>46.1083</v>
      </c>
      <c r="M39" s="71">
        <v>44.057369999999999</v>
      </c>
      <c r="N39" s="71">
        <v>45.990810000000003</v>
      </c>
      <c r="O39" s="71">
        <v>44.057369999999999</v>
      </c>
      <c r="P39" s="71">
        <v>50.553109999999997</v>
      </c>
      <c r="Q39" s="71">
        <v>42.646270000000001</v>
      </c>
      <c r="R39" s="71">
        <v>53.531968630000001</v>
      </c>
      <c r="S39" s="71">
        <v>45.151209350000002</v>
      </c>
      <c r="T39" s="71">
        <v>58.46866</v>
      </c>
      <c r="U39" s="71">
        <v>46.622906149999999</v>
      </c>
      <c r="V39" s="71">
        <v>52.684220000000003</v>
      </c>
      <c r="W39" s="71">
        <v>46.158900000000003</v>
      </c>
      <c r="X39" s="71">
        <v>57.553849999999997</v>
      </c>
      <c r="Y39" s="81" t="s">
        <v>66</v>
      </c>
    </row>
    <row r="40" spans="1:30" ht="15.75" customHeight="1">
      <c r="A40" s="66" t="s">
        <v>35</v>
      </c>
      <c r="B40" s="69">
        <v>32.120919999999998</v>
      </c>
      <c r="C40" s="69">
        <v>30.934670000000001</v>
      </c>
      <c r="D40" s="69">
        <v>30.344390000000001</v>
      </c>
      <c r="E40" s="69">
        <v>24.092749999999999</v>
      </c>
      <c r="F40" s="72">
        <v>26.883659999999999</v>
      </c>
      <c r="G40" s="69">
        <v>24.614470000000001</v>
      </c>
      <c r="H40" s="69">
        <v>34.419589999999999</v>
      </c>
      <c r="I40" s="69">
        <v>32.824309999999997</v>
      </c>
      <c r="J40" s="69">
        <v>32.402889999999999</v>
      </c>
      <c r="K40" s="69">
        <v>28.118410000000001</v>
      </c>
      <c r="L40" s="69">
        <v>33.167909999999999</v>
      </c>
      <c r="M40" s="69">
        <v>27.79945</v>
      </c>
      <c r="N40" s="69">
        <v>34.13617</v>
      </c>
      <c r="O40" s="69">
        <v>27.79945</v>
      </c>
      <c r="P40" s="69">
        <v>33.293860000000002</v>
      </c>
      <c r="Q40" s="69">
        <v>30.02974</v>
      </c>
      <c r="R40" s="69">
        <v>37.411430000000003</v>
      </c>
      <c r="S40" s="69">
        <v>32.376220000000004</v>
      </c>
      <c r="T40" s="69">
        <v>41.16769</v>
      </c>
      <c r="U40" s="69">
        <v>34.902880000000003</v>
      </c>
      <c r="V40" s="69">
        <v>45.720289999999999</v>
      </c>
      <c r="W40" s="69">
        <v>33.40334</v>
      </c>
      <c r="X40" s="69">
        <v>42.559739999999998</v>
      </c>
      <c r="Y40" s="82" t="s">
        <v>67</v>
      </c>
    </row>
    <row r="41" spans="1:30" ht="15.75" customHeight="1">
      <c r="A41" s="65" t="s">
        <v>36</v>
      </c>
      <c r="B41" s="69">
        <v>27.03284</v>
      </c>
      <c r="C41" s="69">
        <v>26.34168</v>
      </c>
      <c r="D41" s="69">
        <v>25.106000000000002</v>
      </c>
      <c r="E41" s="69">
        <v>19.526759999999999</v>
      </c>
      <c r="F41" s="69">
        <v>20.386420000000001</v>
      </c>
      <c r="G41" s="69">
        <v>19.096260000000001</v>
      </c>
      <c r="H41" s="69">
        <v>28.37548</v>
      </c>
      <c r="I41" s="69">
        <v>27.83362</v>
      </c>
      <c r="J41" s="69">
        <v>24.708839999999999</v>
      </c>
      <c r="K41" s="69">
        <v>22.172740000000001</v>
      </c>
      <c r="L41" s="69">
        <v>25.41788</v>
      </c>
      <c r="M41" s="69">
        <v>22.221889999999998</v>
      </c>
      <c r="N41" s="69">
        <v>25.461310000000001</v>
      </c>
      <c r="O41" s="69">
        <v>22.221889999999998</v>
      </c>
      <c r="P41" s="69">
        <v>26.650939999999999</v>
      </c>
      <c r="Q41" s="69">
        <v>23.884450000000001</v>
      </c>
      <c r="R41" s="69">
        <v>29.24699</v>
      </c>
      <c r="S41" s="69">
        <v>25.929320000000001</v>
      </c>
      <c r="T41" s="69">
        <v>31.437000000000001</v>
      </c>
      <c r="U41" s="69">
        <v>27.732469999999999</v>
      </c>
      <c r="V41" s="69">
        <v>34.941450000000003</v>
      </c>
      <c r="W41" s="69">
        <v>27.456029999999998</v>
      </c>
      <c r="X41" s="69">
        <v>34.824399999999997</v>
      </c>
      <c r="Y41" s="82" t="s">
        <v>68</v>
      </c>
    </row>
    <row r="42" spans="1:30" ht="15.75" customHeight="1">
      <c r="A42" s="65" t="s">
        <v>37</v>
      </c>
      <c r="B42" s="69">
        <v>5.0880799999999997</v>
      </c>
      <c r="C42" s="69">
        <v>4.5929900000000004</v>
      </c>
      <c r="D42" s="69">
        <v>5.2383899999999999</v>
      </c>
      <c r="E42" s="69">
        <v>4.5659900000000002</v>
      </c>
      <c r="F42" s="69">
        <v>6.4972399999999997</v>
      </c>
      <c r="G42" s="69">
        <v>5.5182099999999998</v>
      </c>
      <c r="H42" s="69">
        <v>6.0441099999999999</v>
      </c>
      <c r="I42" s="69">
        <v>4.9906899999999998</v>
      </c>
      <c r="J42" s="69">
        <v>7.6940499999999998</v>
      </c>
      <c r="K42" s="69">
        <v>5.9456699999999998</v>
      </c>
      <c r="L42" s="69">
        <v>7.7500299999999998</v>
      </c>
      <c r="M42" s="69">
        <v>5.5775600000000001</v>
      </c>
      <c r="N42" s="69">
        <v>8.6748600000000007</v>
      </c>
      <c r="O42" s="69">
        <v>5.5775600000000001</v>
      </c>
      <c r="P42" s="69">
        <v>6.6429200000000002</v>
      </c>
      <c r="Q42" s="69">
        <v>6.1452900000000001</v>
      </c>
      <c r="R42" s="69">
        <v>8.1644400000000008</v>
      </c>
      <c r="S42" s="69">
        <v>6.4469000000000003</v>
      </c>
      <c r="T42" s="69">
        <v>9.7306899999999992</v>
      </c>
      <c r="U42" s="69">
        <v>7.1704100000000004</v>
      </c>
      <c r="V42" s="69">
        <v>10.778840000000001</v>
      </c>
      <c r="W42" s="69">
        <v>5.9473099999999999</v>
      </c>
      <c r="X42" s="69">
        <v>7.7353399999999999</v>
      </c>
      <c r="Y42" s="82" t="s">
        <v>69</v>
      </c>
    </row>
    <row r="43" spans="1:30" ht="6.6" customHeight="1">
      <c r="A43" s="4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4"/>
    </row>
    <row r="44" spans="1:30" s="38" customFormat="1" ht="15.95" customHeight="1">
      <c r="A44" s="39" t="s">
        <v>8</v>
      </c>
      <c r="B44" s="68">
        <v>282.20999999999998</v>
      </c>
      <c r="C44" s="68">
        <v>282.33</v>
      </c>
      <c r="D44" s="68">
        <v>275.14</v>
      </c>
      <c r="E44" s="68">
        <v>266.22000000000003</v>
      </c>
      <c r="F44" s="68">
        <v>194.14</v>
      </c>
      <c r="G44" s="68">
        <v>188.77</v>
      </c>
      <c r="H44" s="68">
        <v>246.65541999999999</v>
      </c>
      <c r="I44" s="68">
        <v>240.98473999999999</v>
      </c>
      <c r="J44" s="68">
        <v>311.20627999999999</v>
      </c>
      <c r="K44" s="68">
        <v>334.95350999999999</v>
      </c>
      <c r="L44" s="68">
        <v>347.61579999999998</v>
      </c>
      <c r="M44" s="68">
        <v>378.24475999999999</v>
      </c>
      <c r="N44" s="68">
        <v>365.39666999999997</v>
      </c>
      <c r="O44" s="68">
        <v>378.24475999999999</v>
      </c>
      <c r="P44" s="68">
        <v>358.30295000000001</v>
      </c>
      <c r="Q44" s="68">
        <v>352.23845</v>
      </c>
      <c r="R44" s="68">
        <v>469.02</v>
      </c>
      <c r="S44" s="68">
        <v>444.18</v>
      </c>
      <c r="T44" s="68">
        <v>555.94209999999998</v>
      </c>
      <c r="U44" s="68">
        <v>561.04999999999995</v>
      </c>
      <c r="V44" s="68">
        <v>681.38896</v>
      </c>
      <c r="W44" s="68">
        <v>686.18</v>
      </c>
      <c r="X44" s="68">
        <v>767.36167999999998</v>
      </c>
      <c r="Y44" s="79" t="s">
        <v>44</v>
      </c>
      <c r="AD44" s="67"/>
    </row>
    <row r="45" spans="1:30" s="38" customFormat="1" ht="6.6" customHeight="1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9"/>
    </row>
    <row r="46" spans="1:30" s="51" customFormat="1" ht="10.5" customHeight="1">
      <c r="A46" s="86" t="s">
        <v>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9" t="s">
        <v>10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30" s="51" customFormat="1" ht="24.95" customHeight="1">
      <c r="A47" s="87" t="s">
        <v>42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30" s="51" customFormat="1" ht="37.700000000000003" customHeight="1">
      <c r="A48" s="87" t="s">
        <v>11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</row>
    <row r="49" spans="14:25">
      <c r="N49" s="50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5"/>
    </row>
  </sheetData>
  <mergeCells count="28">
    <mergeCell ref="V6:W6"/>
    <mergeCell ref="A1:M1"/>
    <mergeCell ref="N1:Y1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L7:M7"/>
    <mergeCell ref="A46:M46"/>
    <mergeCell ref="A47:M47"/>
    <mergeCell ref="A48:M48"/>
    <mergeCell ref="N46:Y48"/>
    <mergeCell ref="V7:W7"/>
    <mergeCell ref="T7:U7"/>
    <mergeCell ref="R7:S7"/>
    <mergeCell ref="P7:Q7"/>
    <mergeCell ref="N7:O7"/>
    <mergeCell ref="J7:K7"/>
    <mergeCell ref="H7:I7"/>
    <mergeCell ref="F7:G7"/>
    <mergeCell ref="D7:E7"/>
    <mergeCell ref="B7:C7"/>
  </mergeCells>
  <phoneticPr fontId="47" type="noConversion"/>
  <printOptions horizontalCentered="1"/>
  <pageMargins left="0.62992125984251968" right="0.62992125984251968" top="0.59055118110236227" bottom="0.6692913385826772" header="0.51181102362204722" footer="0.51181102362204722"/>
  <pageSetup paperSize="9" pageOrder="overThenDown" orientation="portrait" r:id="rId1"/>
  <headerFooter alignWithMargins="0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A3-2</vt:lpstr>
      <vt:lpstr>'A3-2'!Print_Area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林育如</cp:lastModifiedBy>
  <cp:lastPrinted>2021-07-29T06:23:14Z</cp:lastPrinted>
  <dcterms:created xsi:type="dcterms:W3CDTF">2020-03-30T07:50:39Z</dcterms:created>
  <dcterms:modified xsi:type="dcterms:W3CDTF">2021-07-29T06:23:58Z</dcterms:modified>
</cp:coreProperties>
</file>